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brc-my.sharepoint.com/personal/leana_farlam_labrc_com/Documents/Desktop/"/>
    </mc:Choice>
  </mc:AlternateContent>
  <xr:revisionPtr revIDLastSave="0" documentId="8_{FE5BD24B-143F-4BCE-A377-5CFCE9838489}" xr6:coauthVersionLast="47" xr6:coauthVersionMax="47" xr10:uidLastSave="{00000000-0000-0000-0000-000000000000}"/>
  <bookViews>
    <workbookView xWindow="28680" yWindow="-120" windowWidth="29040" windowHeight="15840" tabRatio="667" xr2:uid="{00000000-000D-0000-FFFF-FFFF00000000}"/>
  </bookViews>
  <sheets>
    <sheet name="Category Funding 2018-2023" sheetId="12" r:id="rId1"/>
    <sheet name="Sample Budget-Category 1" sheetId="4" r:id="rId2"/>
    <sheet name="Sample Budget-Category 2" sheetId="9" r:id="rId3"/>
    <sheet name="Sample Budget - Category 3" sheetId="10" r:id="rId4"/>
    <sheet name="Sample Budget - Category 4" sheetId="11" r:id="rId5"/>
  </sheets>
  <externalReferences>
    <externalReference r:id="rId6"/>
  </externalReferences>
  <definedNames>
    <definedName name="_xlnm.Print_Area" localSheetId="3">'Sample Budget - Category 3'!$A$1:$F$39</definedName>
    <definedName name="_xlnm.Print_Area" localSheetId="4">'Sample Budget - Category 4'!$A$1:$F$39</definedName>
    <definedName name="_xlnm.Print_Area" localSheetId="1">'Sample Budget-Category 1'!$A$1:$F$40</definedName>
    <definedName name="_xlnm.Print_Area" localSheetId="2">'Sample Budget-Category 2'!$A$1:$F$39</definedName>
    <definedName name="Type">[1]Data!$B$2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1" l="1"/>
  <c r="E17" i="11" s="1"/>
  <c r="F17" i="11" s="1"/>
  <c r="D16" i="11"/>
  <c r="E16" i="11" s="1"/>
  <c r="F16" i="11" s="1"/>
  <c r="D15" i="11"/>
  <c r="E15" i="11" s="1"/>
  <c r="F15" i="11" s="1"/>
  <c r="D14" i="11"/>
  <c r="E14" i="11" s="1"/>
  <c r="F14" i="11" s="1"/>
  <c r="D13" i="11"/>
  <c r="E13" i="11" s="1"/>
  <c r="F13" i="11" s="1"/>
  <c r="D12" i="11"/>
  <c r="E12" i="11" s="1"/>
  <c r="F12" i="11" s="1"/>
  <c r="D17" i="10"/>
  <c r="E17" i="10" s="1"/>
  <c r="F17" i="10" s="1"/>
  <c r="D16" i="10"/>
  <c r="E16" i="10" s="1"/>
  <c r="F16" i="10" s="1"/>
  <c r="D15" i="10"/>
  <c r="E15" i="10" s="1"/>
  <c r="F15" i="10" s="1"/>
  <c r="D14" i="10"/>
  <c r="E14" i="10" s="1"/>
  <c r="F14" i="10" s="1"/>
  <c r="D13" i="10"/>
  <c r="E13" i="10" s="1"/>
  <c r="F13" i="10" s="1"/>
  <c r="D12" i="10"/>
  <c r="E12" i="10" s="1"/>
  <c r="F12" i="10" s="1"/>
  <c r="D17" i="9"/>
  <c r="E17" i="9" s="1"/>
  <c r="F17" i="9" s="1"/>
  <c r="D16" i="9"/>
  <c r="E16" i="9" s="1"/>
  <c r="F16" i="9" s="1"/>
  <c r="D15" i="9"/>
  <c r="E15" i="9" s="1"/>
  <c r="F15" i="9" s="1"/>
  <c r="D14" i="9"/>
  <c r="E14" i="9" s="1"/>
  <c r="F14" i="9" s="1"/>
  <c r="D13" i="9"/>
  <c r="E13" i="9" s="1"/>
  <c r="F13" i="9" s="1"/>
  <c r="D12" i="9"/>
  <c r="E12" i="9" s="1"/>
  <c r="F12" i="9" s="1"/>
  <c r="D16" i="4"/>
  <c r="E16" i="4" s="1"/>
  <c r="F16" i="4" s="1"/>
  <c r="D17" i="4"/>
  <c r="E17" i="4"/>
  <c r="F17" i="4" s="1"/>
  <c r="D13" i="4"/>
  <c r="E13" i="4" s="1"/>
  <c r="F13" i="4" s="1"/>
  <c r="D14" i="4"/>
  <c r="E14" i="4" s="1"/>
  <c r="F14" i="4" s="1"/>
  <c r="D15" i="4"/>
  <c r="E15" i="4" s="1"/>
  <c r="F15" i="4" s="1"/>
  <c r="D12" i="4"/>
  <c r="E12" i="4" s="1"/>
  <c r="F12" i="4" s="1"/>
  <c r="E19" i="11"/>
  <c r="F19" i="11"/>
  <c r="D19" i="11"/>
  <c r="B19" i="11"/>
  <c r="E19" i="10"/>
  <c r="F19" i="10"/>
  <c r="D19" i="10"/>
  <c r="B19" i="10"/>
  <c r="B36" i="10" s="1"/>
  <c r="E19" i="9"/>
  <c r="F19" i="9"/>
  <c r="D19" i="9"/>
  <c r="B19" i="9"/>
  <c r="B36" i="9" s="1"/>
  <c r="E19" i="4"/>
  <c r="F19" i="4"/>
  <c r="D19" i="4"/>
  <c r="B19" i="4"/>
  <c r="B36" i="4" s="1"/>
  <c r="B8" i="4"/>
  <c r="B8" i="11"/>
  <c r="B8" i="10"/>
  <c r="B8" i="9"/>
  <c r="B38" i="10" l="1"/>
  <c r="D7" i="10" s="1"/>
  <c r="D8" i="10" s="1"/>
  <c r="D36" i="10" s="1"/>
  <c r="B38" i="9"/>
  <c r="D7" i="9" s="1"/>
  <c r="D8" i="9" s="1"/>
  <c r="D36" i="9" s="1"/>
  <c r="B36" i="11" l="1"/>
  <c r="B38" i="11" s="1"/>
  <c r="D7" i="11" s="1"/>
  <c r="D8" i="11" s="1"/>
  <c r="D36" i="11" s="1"/>
  <c r="D38" i="11" s="1"/>
  <c r="E7" i="11" s="1"/>
  <c r="E8" i="11" s="1"/>
  <c r="E36" i="11" s="1"/>
  <c r="E38" i="11" s="1"/>
  <c r="F7" i="11" s="1"/>
  <c r="F8" i="11" s="1"/>
  <c r="D38" i="10"/>
  <c r="E7" i="10" s="1"/>
  <c r="E8" i="10" s="1"/>
  <c r="D38" i="9"/>
  <c r="E7" i="9" s="1"/>
  <c r="E8" i="9" s="1"/>
  <c r="B38" i="4"/>
  <c r="D7" i="4" s="1"/>
  <c r="D8" i="4" s="1"/>
  <c r="D36" i="4" s="1"/>
  <c r="F36" i="11" l="1"/>
  <c r="F38" i="11" s="1"/>
  <c r="E36" i="9"/>
  <c r="E38" i="9" s="1"/>
  <c r="F7" i="9" s="1"/>
  <c r="F8" i="9" s="1"/>
  <c r="D38" i="4"/>
  <c r="E7" i="4" s="1"/>
  <c r="E8" i="4" s="1"/>
  <c r="E36" i="10" l="1"/>
  <c r="E38" i="10" s="1"/>
  <c r="F7" i="10" s="1"/>
  <c r="F8" i="10" s="1"/>
  <c r="F36" i="9"/>
  <c r="F38" i="9" s="1"/>
  <c r="E36" i="4"/>
  <c r="E38" i="4" s="1"/>
  <c r="F7" i="4" s="1"/>
  <c r="F8" i="4" s="1"/>
  <c r="F36" i="10" l="1"/>
  <c r="F38" i="10" s="1"/>
  <c r="F36" i="4"/>
  <c r="F38" i="4" s="1"/>
</calcChain>
</file>

<file path=xl/sharedStrings.xml><?xml version="1.0" encoding="utf-8"?>
<sst xmlns="http://schemas.openxmlformats.org/spreadsheetml/2006/main" count="237" uniqueCount="73">
  <si>
    <t>CORE CONTRIBUTION CATEGORIES OVER FIVE YEARS*</t>
  </si>
  <si>
    <t xml:space="preserve">2018-2019 </t>
  </si>
  <si>
    <t xml:space="preserve">2019-2020 </t>
  </si>
  <si>
    <t>2020-2021</t>
  </si>
  <si>
    <t>2021-2022</t>
  </si>
  <si>
    <t>2022-2023</t>
  </si>
  <si>
    <t xml:space="preserve">Category 1 </t>
  </si>
  <si>
    <t>Category 2</t>
  </si>
  <si>
    <t>Category 3</t>
  </si>
  <si>
    <t>Category 4</t>
  </si>
  <si>
    <t>* 1% inflation adjustment</t>
  </si>
  <si>
    <r>
      <t xml:space="preserve">Sample First Nation </t>
    </r>
    <r>
      <rPr>
        <b/>
        <sz val="14"/>
        <color rgb="FFFF0000"/>
        <rFont val="Arial"/>
        <family val="2"/>
      </rPr>
      <t>(to be used as a tool in planning your own Budget with your own expenditures)</t>
    </r>
  </si>
  <si>
    <t>Budget 2019-2020</t>
  </si>
  <si>
    <t>Budget 2020-2021</t>
  </si>
  <si>
    <t>Budget 2021-2022</t>
  </si>
  <si>
    <t>Budget 2022-2023</t>
  </si>
  <si>
    <t>Notes</t>
  </si>
  <si>
    <t>FNLM Operational Funding (Grant funding)</t>
  </si>
  <si>
    <t>Annual funding base- Category 1</t>
  </si>
  <si>
    <t>FNLM Transitional Funding (Contribution funding)</t>
  </si>
  <si>
    <t>Initial Two Year funding after becoming Operational (please delete if operational over two years)</t>
  </si>
  <si>
    <t>Other revenues</t>
  </si>
  <si>
    <t>Carry Forward Surplus Funding from previous year</t>
  </si>
  <si>
    <t xml:space="preserve">    TOTAL REVENUES</t>
  </si>
  <si>
    <t>EXPENDITURES:</t>
  </si>
  <si>
    <t>Lands Committee (Honorariums)</t>
  </si>
  <si>
    <t xml:space="preserve">Lands Committee </t>
  </si>
  <si>
    <t>Salaries &amp; Benefits (Lands Governance personnel)</t>
  </si>
  <si>
    <t>100% position</t>
  </si>
  <si>
    <t>Salaries &amp; Benefits (Enforcement)</t>
  </si>
  <si>
    <t xml:space="preserve">part-time position employee </t>
  </si>
  <si>
    <t>Salaries &amp; Benefits (Environmental)</t>
  </si>
  <si>
    <t>part-time position employee</t>
  </si>
  <si>
    <t>Salaries &amp; Benefits (Lands Assistant)</t>
  </si>
  <si>
    <t>Staff  (Training/Conferences)</t>
  </si>
  <si>
    <t>Staff (Travel)</t>
  </si>
  <si>
    <t>Environmental monitors</t>
  </si>
  <si>
    <t xml:space="preserve">per diem basis as needed (community members) </t>
  </si>
  <si>
    <t>Administrative overhead</t>
  </si>
  <si>
    <t>this would be a % of overhead operating costs (possibly using % that the FN charges to other departments)</t>
  </si>
  <si>
    <t xml:space="preserve"> </t>
  </si>
  <si>
    <t>Capital Acquisitions</t>
  </si>
  <si>
    <t>setting up office with furniture/any equipment needed for running the lands office</t>
  </si>
  <si>
    <t>Computer Acquistions</t>
  </si>
  <si>
    <t xml:space="preserve">setting up office with computers/printers </t>
  </si>
  <si>
    <t>Policy development/administrative structure</t>
  </si>
  <si>
    <t>to set guidelines in place for the new laws/how the FN comm will enforce them</t>
  </si>
  <si>
    <t xml:space="preserve">Legal Costs - Drafting Laws </t>
  </si>
  <si>
    <t>Legal Costs - Enforcing laws</t>
  </si>
  <si>
    <t>Legal Costs - general</t>
  </si>
  <si>
    <t xml:space="preserve">Liability Insurance </t>
  </si>
  <si>
    <t>this is the special liability insurance now that you are responsible for lands/environment etc</t>
  </si>
  <si>
    <t>Community engagement</t>
  </si>
  <si>
    <t>to have community meeting/dinner</t>
  </si>
  <si>
    <t>Meetings (catering, snacks, etc.)</t>
  </si>
  <si>
    <t>Office Supplies &amp; Postage</t>
  </si>
  <si>
    <t>Professional Services (ex. Environmental, Engineer, Surveyor)</t>
  </si>
  <si>
    <t>Consulants</t>
  </si>
  <si>
    <t>Developmental plan expenses</t>
  </si>
  <si>
    <t>Expenses re possible questions on development plans</t>
  </si>
  <si>
    <t>Other expenses 1</t>
  </si>
  <si>
    <t>Other expenses 2</t>
  </si>
  <si>
    <t>Other expenses 3</t>
  </si>
  <si>
    <t xml:space="preserve">    TOTAL EXPENDITURES</t>
  </si>
  <si>
    <t>CUMULATIVE - Surplus (Deficit)</t>
  </si>
  <si>
    <t>Note in the wages/and travel categories a yearly incease of 3% in included in the calculations)</t>
  </si>
  <si>
    <t>Annual funding base- Category 3</t>
  </si>
  <si>
    <t>Lands Committee 5 pple (once a month ) 1/2 day</t>
  </si>
  <si>
    <t>100% position (2)</t>
  </si>
  <si>
    <t>full time position employee</t>
  </si>
  <si>
    <t>Annual funding base- Category 4</t>
  </si>
  <si>
    <t xml:space="preserve">FNLM Transitional Funding (Contribution funding) </t>
  </si>
  <si>
    <t>full-time position employee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</si>
</sst>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 val="doubleAccounting"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FD5EA"/>
        <bgColor indexed="64"/>
      </patternFill>
    </fill>
    <fill>
      <patternFill patternType="solid">
        <fgColor rgb="FFE9EBF5"/>
        <bgColor indexed="64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</cellStyleXfs>
  <cellXfs count="44">
    <xf numFmtId="0" fontId="0" fillId="0" borderId="0" xfId="0"/>
    <xf numFmtId="0" fontId="2" fillId="0" borderId="1" xfId="1" applyFont="1" applyBorder="1" applyAlignment="1">
      <alignment wrapText="1"/>
    </xf>
    <xf numFmtId="16" fontId="3" fillId="0" borderId="2" xfId="1" quotePrefix="1" applyNumberFormat="1" applyFont="1" applyBorder="1" applyAlignment="1">
      <alignment horizontal="center"/>
    </xf>
    <xf numFmtId="39" fontId="1" fillId="0" borderId="3" xfId="1" applyNumberFormat="1" applyBorder="1"/>
    <xf numFmtId="0" fontId="1" fillId="0" borderId="0" xfId="1"/>
    <xf numFmtId="0" fontId="4" fillId="0" borderId="4" xfId="1" applyFont="1" applyBorder="1"/>
    <xf numFmtId="0" fontId="4" fillId="0" borderId="5" xfId="1" applyFont="1" applyBorder="1" applyAlignment="1">
      <alignment horizontal="center"/>
    </xf>
    <xf numFmtId="0" fontId="4" fillId="0" borderId="6" xfId="1" quotePrefix="1" applyFont="1" applyBorder="1" applyAlignment="1">
      <alignment horizontal="center"/>
    </xf>
    <xf numFmtId="0" fontId="1" fillId="0" borderId="4" xfId="1" applyBorder="1"/>
    <xf numFmtId="164" fontId="3" fillId="0" borderId="5" xfId="2" applyNumberFormat="1" applyFont="1" applyFill="1" applyBorder="1"/>
    <xf numFmtId="37" fontId="1" fillId="0" borderId="7" xfId="1" quotePrefix="1" applyNumberFormat="1" applyBorder="1" applyAlignment="1">
      <alignment horizontal="center"/>
    </xf>
    <xf numFmtId="0" fontId="3" fillId="0" borderId="8" xfId="1" applyFont="1" applyBorder="1" applyAlignment="1">
      <alignment vertical="center"/>
    </xf>
    <xf numFmtId="164" fontId="3" fillId="0" borderId="9" xfId="2" applyNumberFormat="1" applyFont="1" applyFill="1" applyBorder="1" applyAlignment="1">
      <alignment vertical="center"/>
    </xf>
    <xf numFmtId="37" fontId="1" fillId="0" borderId="7" xfId="1" quotePrefix="1" applyNumberFormat="1" applyBorder="1" applyAlignment="1">
      <alignment horizontal="center" vertical="center"/>
    </xf>
    <xf numFmtId="0" fontId="1" fillId="0" borderId="0" xfId="1" applyAlignment="1">
      <alignment vertical="center"/>
    </xf>
    <xf numFmtId="0" fontId="4" fillId="0" borderId="8" xfId="1" applyFont="1" applyBorder="1"/>
    <xf numFmtId="37" fontId="3" fillId="0" borderId="5" xfId="2" applyNumberFormat="1" applyFont="1" applyFill="1" applyBorder="1"/>
    <xf numFmtId="0" fontId="1" fillId="0" borderId="8" xfId="1" applyBorder="1"/>
    <xf numFmtId="0" fontId="1" fillId="0" borderId="8" xfId="1" applyBorder="1" applyAlignment="1">
      <alignment vertical="center"/>
    </xf>
    <xf numFmtId="37" fontId="3" fillId="0" borderId="5" xfId="2" applyNumberFormat="1" applyFont="1" applyFill="1" applyBorder="1" applyAlignment="1">
      <alignment vertical="center"/>
    </xf>
    <xf numFmtId="37" fontId="1" fillId="0" borderId="10" xfId="1" quotePrefix="1" applyNumberFormat="1" applyBorder="1" applyAlignment="1">
      <alignment vertical="center" wrapText="1"/>
    </xf>
    <xf numFmtId="37" fontId="3" fillId="0" borderId="5" xfId="2" applyNumberFormat="1" applyFont="1" applyFill="1" applyBorder="1" applyAlignment="1">
      <alignment horizontal="right" vertical="center"/>
    </xf>
    <xf numFmtId="164" fontId="5" fillId="0" borderId="2" xfId="2" applyNumberFormat="1" applyFont="1" applyFill="1" applyBorder="1" applyAlignment="1">
      <alignment vertical="center"/>
    </xf>
    <xf numFmtId="37" fontId="1" fillId="0" borderId="7" xfId="1" applyNumberFormat="1" applyBorder="1" applyAlignment="1">
      <alignment horizontal="center"/>
    </xf>
    <xf numFmtId="0" fontId="3" fillId="0" borderId="8" xfId="1" applyFont="1" applyBorder="1"/>
    <xf numFmtId="39" fontId="1" fillId="0" borderId="0" xfId="1" applyNumberFormat="1"/>
    <xf numFmtId="37" fontId="1" fillId="0" borderId="7" xfId="1" quotePrefix="1" applyNumberFormat="1" applyBorder="1" applyAlignment="1">
      <alignment horizontal="center" wrapText="1"/>
    </xf>
    <xf numFmtId="0" fontId="9" fillId="0" borderId="0" xfId="1" applyFont="1"/>
    <xf numFmtId="164" fontId="6" fillId="0" borderId="9" xfId="2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3" fillId="4" borderId="11" xfId="0" applyFont="1" applyFill="1" applyBorder="1" applyAlignment="1">
      <alignment horizontal="left" vertical="center" wrapText="1" readingOrder="1"/>
    </xf>
    <xf numFmtId="0" fontId="14" fillId="4" borderId="11" xfId="0" applyFont="1" applyFill="1" applyBorder="1" applyAlignment="1">
      <alignment horizontal="right" vertical="center" wrapText="1" indent="1" readingOrder="1"/>
    </xf>
    <xf numFmtId="6" fontId="15" fillId="2" borderId="12" xfId="0" applyNumberFormat="1" applyFont="1" applyFill="1" applyBorder="1" applyAlignment="1">
      <alignment horizontal="right" vertical="center" wrapText="1" indent="1" readingOrder="1"/>
    </xf>
    <xf numFmtId="6" fontId="16" fillId="2" borderId="12" xfId="0" applyNumberFormat="1" applyFont="1" applyFill="1" applyBorder="1" applyAlignment="1">
      <alignment horizontal="right" vertical="top" wrapText="1" indent="1"/>
    </xf>
    <xf numFmtId="6" fontId="15" fillId="3" borderId="13" xfId="0" applyNumberFormat="1" applyFont="1" applyFill="1" applyBorder="1" applyAlignment="1">
      <alignment horizontal="right" vertical="center" wrapText="1" indent="1" readingOrder="1"/>
    </xf>
    <xf numFmtId="6" fontId="16" fillId="3" borderId="13" xfId="0" applyNumberFormat="1" applyFont="1" applyFill="1" applyBorder="1" applyAlignment="1">
      <alignment horizontal="right" vertical="top" wrapText="1" indent="1"/>
    </xf>
    <xf numFmtId="6" fontId="15" fillId="2" borderId="13" xfId="0" applyNumberFormat="1" applyFont="1" applyFill="1" applyBorder="1" applyAlignment="1">
      <alignment horizontal="right" vertical="center" wrapText="1" indent="1" readingOrder="1"/>
    </xf>
    <xf numFmtId="6" fontId="16" fillId="2" borderId="13" xfId="0" applyNumberFormat="1" applyFont="1" applyFill="1" applyBorder="1" applyAlignment="1">
      <alignment horizontal="right" vertical="top" wrapText="1" indent="1"/>
    </xf>
    <xf numFmtId="0" fontId="17" fillId="0" borderId="0" xfId="0" applyFont="1"/>
    <xf numFmtId="0" fontId="13" fillId="4" borderId="12" xfId="0" applyFont="1" applyFill="1" applyBorder="1" applyAlignment="1">
      <alignment horizontal="left" vertical="center" wrapText="1" readingOrder="1"/>
    </xf>
    <xf numFmtId="0" fontId="13" fillId="4" borderId="13" xfId="0" applyFont="1" applyFill="1" applyBorder="1" applyAlignment="1">
      <alignment horizontal="left" vertical="center" wrapText="1" readingOrder="1"/>
    </xf>
    <xf numFmtId="0" fontId="13" fillId="4" borderId="15" xfId="0" applyFont="1" applyFill="1" applyBorder="1" applyAlignment="1">
      <alignment horizontal="left" vertical="center" wrapText="1" readingOrder="1"/>
    </xf>
    <xf numFmtId="0" fontId="11" fillId="0" borderId="14" xfId="0" applyFont="1" applyBorder="1" applyAlignment="1">
      <alignment horizontal="left" vertical="center"/>
    </xf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fellner/AppData/Local/Microsoft/Windows/Temporary%20Internet%20Files/Content.Outlook/BWJ4GVBX/Interview%20Guide-v13%204-Chippew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Guide"/>
      <sheetName val="GOC Outline"/>
      <sheetName val="FN Outline"/>
      <sheetName val="TM_A"/>
      <sheetName val="A"/>
      <sheetName val="B"/>
      <sheetName val="C"/>
      <sheetName val="D"/>
      <sheetName val="E"/>
      <sheetName val="TM_F"/>
      <sheetName val="F"/>
      <sheetName val="G"/>
      <sheetName val="H"/>
      <sheetName val="I"/>
      <sheetName val="X"/>
      <sheetName val="Tot_Res"/>
      <sheetName val="MOU"/>
      <sheetName val="Notes"/>
      <sheetName val="Dictionary"/>
      <sheetName val="FN Details"/>
      <sheetName val="GOC Detail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81C8-67DC-4953-97A8-DF9942EC3D67}">
  <dimension ref="A1:F11"/>
  <sheetViews>
    <sheetView tabSelected="1" workbookViewId="0">
      <selection sqref="A1:F8"/>
    </sheetView>
  </sheetViews>
  <sheetFormatPr defaultColWidth="8.85546875" defaultRowHeight="14.25" x14ac:dyDescent="0.2"/>
  <cols>
    <col min="1" max="1" width="15" style="29" customWidth="1"/>
    <col min="2" max="6" width="12.7109375" style="29" customWidth="1"/>
    <col min="7" max="16384" width="8.85546875" style="29"/>
  </cols>
  <sheetData>
    <row r="1" spans="1:6" ht="24" customHeight="1" thickBot="1" x14ac:dyDescent="0.25">
      <c r="A1" s="43" t="s">
        <v>0</v>
      </c>
      <c r="B1" s="43"/>
      <c r="C1" s="43"/>
      <c r="D1" s="43"/>
      <c r="E1" s="43"/>
      <c r="F1" s="43"/>
    </row>
    <row r="2" spans="1:6" ht="24" customHeight="1" thickBot="1" x14ac:dyDescent="0.25">
      <c r="A2" s="31"/>
      <c r="B2" s="32" t="s">
        <v>1</v>
      </c>
      <c r="C2" s="32" t="s">
        <v>2</v>
      </c>
      <c r="D2" s="32" t="s">
        <v>3</v>
      </c>
      <c r="E2" s="32" t="s">
        <v>4</v>
      </c>
      <c r="F2" s="32" t="s">
        <v>5</v>
      </c>
    </row>
    <row r="3" spans="1:6" ht="24" customHeight="1" thickTop="1" thickBot="1" x14ac:dyDescent="0.25">
      <c r="A3" s="40" t="s">
        <v>6</v>
      </c>
      <c r="B3" s="33">
        <v>272259</v>
      </c>
      <c r="C3" s="34">
        <v>274981</v>
      </c>
      <c r="D3" s="34">
        <v>277730</v>
      </c>
      <c r="E3" s="34">
        <v>280508</v>
      </c>
      <c r="F3" s="34">
        <v>283313</v>
      </c>
    </row>
    <row r="4" spans="1:6" ht="24" customHeight="1" thickBot="1" x14ac:dyDescent="0.25">
      <c r="A4" s="41" t="s">
        <v>7</v>
      </c>
      <c r="B4" s="35">
        <v>348699</v>
      </c>
      <c r="C4" s="36">
        <v>352186</v>
      </c>
      <c r="D4" s="36">
        <v>355708</v>
      </c>
      <c r="E4" s="36">
        <v>359265</v>
      </c>
      <c r="F4" s="36">
        <v>362858</v>
      </c>
    </row>
    <row r="5" spans="1:6" ht="24" customHeight="1" thickBot="1" x14ac:dyDescent="0.25">
      <c r="A5" s="41" t="s">
        <v>8</v>
      </c>
      <c r="B5" s="37">
        <v>457283</v>
      </c>
      <c r="C5" s="38">
        <v>461856</v>
      </c>
      <c r="D5" s="38">
        <v>466474</v>
      </c>
      <c r="E5" s="38">
        <v>471139</v>
      </c>
      <c r="F5" s="38">
        <v>475851</v>
      </c>
    </row>
    <row r="6" spans="1:6" ht="24" customHeight="1" thickBot="1" x14ac:dyDescent="0.25">
      <c r="A6" s="42" t="s">
        <v>9</v>
      </c>
      <c r="B6" s="35">
        <v>491005</v>
      </c>
      <c r="C6" s="36">
        <v>495915</v>
      </c>
      <c r="D6" s="36">
        <v>500874</v>
      </c>
      <c r="E6" s="36">
        <v>505883</v>
      </c>
      <c r="F6" s="36">
        <v>510942</v>
      </c>
    </row>
    <row r="8" spans="1:6" x14ac:dyDescent="0.2">
      <c r="A8" s="39" t="s">
        <v>10</v>
      </c>
    </row>
    <row r="9" spans="1:6" x14ac:dyDescent="0.2">
      <c r="A9" s="30"/>
      <c r="B9" s="30"/>
    </row>
    <row r="10" spans="1:6" x14ac:dyDescent="0.2">
      <c r="A10" s="30"/>
      <c r="B10" s="30"/>
    </row>
    <row r="11" spans="1:6" x14ac:dyDescent="0.2">
      <c r="A11" s="30"/>
      <c r="B11" s="30"/>
    </row>
  </sheetData>
  <mergeCells count="1">
    <mergeCell ref="A1:F1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zoomScale="90" zoomScaleNormal="90" workbookViewId="0">
      <pane xSplit="1" ySplit="1" topLeftCell="B2" activePane="bottomRight" state="frozen"/>
      <selection pane="topRight" activeCell="C20" sqref="C20"/>
      <selection pane="bottomLeft" activeCell="C20" sqref="C20"/>
      <selection pane="bottomRight"/>
    </sheetView>
  </sheetViews>
  <sheetFormatPr defaultColWidth="8.85546875" defaultRowHeight="12.75" x14ac:dyDescent="0.2"/>
  <cols>
    <col min="1" max="1" width="54.7109375" style="4" customWidth="1"/>
    <col min="2" max="2" width="15.85546875" style="4" customWidth="1"/>
    <col min="3" max="3" width="40.28515625" style="4" customWidth="1"/>
    <col min="4" max="6" width="16.7109375" style="4" bestFit="1" customWidth="1"/>
    <col min="7" max="16384" width="8.85546875" style="4"/>
  </cols>
  <sheetData>
    <row r="1" spans="1:6" ht="60" customHeight="1" thickBot="1" x14ac:dyDescent="0.3">
      <c r="A1" s="1" t="s">
        <v>11</v>
      </c>
      <c r="B1" s="2" t="s">
        <v>12</v>
      </c>
      <c r="C1" s="3"/>
      <c r="D1" s="2" t="s">
        <v>13</v>
      </c>
      <c r="E1" s="2" t="s">
        <v>14</v>
      </c>
      <c r="F1" s="2" t="s">
        <v>15</v>
      </c>
    </row>
    <row r="2" spans="1:6" x14ac:dyDescent="0.2">
      <c r="A2" s="5"/>
      <c r="B2" s="6"/>
      <c r="C2" s="7" t="s">
        <v>16</v>
      </c>
      <c r="D2" s="6"/>
      <c r="E2" s="6"/>
      <c r="F2" s="6"/>
    </row>
    <row r="3" spans="1:6" x14ac:dyDescent="0.2">
      <c r="A3" s="8"/>
      <c r="B3" s="9"/>
      <c r="C3" s="10"/>
      <c r="D3" s="9"/>
      <c r="E3" s="9"/>
      <c r="F3" s="9"/>
    </row>
    <row r="4" spans="1:6" x14ac:dyDescent="0.2">
      <c r="A4" s="8" t="s">
        <v>17</v>
      </c>
      <c r="B4" s="9">
        <v>274981</v>
      </c>
      <c r="C4" s="10" t="s">
        <v>18</v>
      </c>
      <c r="D4" s="9">
        <v>277730</v>
      </c>
      <c r="E4" s="9">
        <v>280508</v>
      </c>
      <c r="F4" s="9">
        <v>283313</v>
      </c>
    </row>
    <row r="5" spans="1:6" ht="38.25" x14ac:dyDescent="0.2">
      <c r="A5" s="8" t="s">
        <v>19</v>
      </c>
      <c r="B5" s="9">
        <v>75000</v>
      </c>
      <c r="C5" s="26" t="s">
        <v>20</v>
      </c>
      <c r="D5" s="9">
        <v>75000</v>
      </c>
      <c r="E5" s="9"/>
      <c r="F5" s="9"/>
    </row>
    <row r="6" spans="1:6" x14ac:dyDescent="0.2">
      <c r="A6" s="8" t="s">
        <v>21</v>
      </c>
      <c r="B6" s="9"/>
      <c r="C6" s="10"/>
      <c r="D6" s="9"/>
      <c r="E6" s="9"/>
      <c r="F6" s="9"/>
    </row>
    <row r="7" spans="1:6" x14ac:dyDescent="0.2">
      <c r="A7" s="8" t="s">
        <v>22</v>
      </c>
      <c r="B7" s="9"/>
      <c r="C7" s="10"/>
      <c r="D7" s="9">
        <f>B38</f>
        <v>-517.09999999997672</v>
      </c>
      <c r="E7" s="9">
        <f>D38</f>
        <v>14069.900000000023</v>
      </c>
      <c r="F7" s="9">
        <f>E38</f>
        <v>10126</v>
      </c>
    </row>
    <row r="8" spans="1:6" s="14" customFormat="1" ht="16.5" customHeight="1" thickBot="1" x14ac:dyDescent="0.3">
      <c r="A8" s="11" t="s">
        <v>23</v>
      </c>
      <c r="B8" s="12">
        <f>SUM(B3:B7)</f>
        <v>349981</v>
      </c>
      <c r="C8" s="13"/>
      <c r="D8" s="12">
        <f>SUM(D3:D7)</f>
        <v>352212.9</v>
      </c>
      <c r="E8" s="12">
        <f t="shared" ref="E8:F8" si="0">SUM(E3:E7)</f>
        <v>294577.90000000002</v>
      </c>
      <c r="F8" s="12">
        <f t="shared" si="0"/>
        <v>293439</v>
      </c>
    </row>
    <row r="9" spans="1:6" ht="13.5" thickTop="1" x14ac:dyDescent="0.2">
      <c r="A9" s="15" t="s">
        <v>24</v>
      </c>
      <c r="B9" s="16"/>
      <c r="C9" s="10"/>
      <c r="D9" s="16"/>
      <c r="E9" s="16"/>
      <c r="F9" s="16"/>
    </row>
    <row r="10" spans="1:6" x14ac:dyDescent="0.2">
      <c r="A10" s="17"/>
      <c r="B10" s="16"/>
      <c r="C10" s="10"/>
      <c r="D10" s="16"/>
      <c r="E10" s="16"/>
      <c r="F10" s="16"/>
    </row>
    <row r="11" spans="1:6" x14ac:dyDescent="0.2">
      <c r="A11" s="18" t="s">
        <v>25</v>
      </c>
      <c r="B11" s="19">
        <v>10000</v>
      </c>
      <c r="C11" s="20" t="s">
        <v>26</v>
      </c>
      <c r="D11" s="19">
        <v>10000</v>
      </c>
      <c r="E11" s="19">
        <v>10000</v>
      </c>
      <c r="F11" s="19">
        <v>10000</v>
      </c>
    </row>
    <row r="12" spans="1:6" x14ac:dyDescent="0.2">
      <c r="A12" s="18" t="s">
        <v>27</v>
      </c>
      <c r="B12" s="19">
        <v>65000</v>
      </c>
      <c r="C12" s="20" t="s">
        <v>28</v>
      </c>
      <c r="D12" s="19">
        <f>SUM(B12*1.03)</f>
        <v>66950</v>
      </c>
      <c r="E12" s="19">
        <f>D12*1.03</f>
        <v>68958.5</v>
      </c>
      <c r="F12" s="19">
        <f>E12*1.03</f>
        <v>71027.255000000005</v>
      </c>
    </row>
    <row r="13" spans="1:6" x14ac:dyDescent="0.2">
      <c r="A13" s="18" t="s">
        <v>29</v>
      </c>
      <c r="B13" s="21">
        <v>25000</v>
      </c>
      <c r="C13" s="20" t="s">
        <v>30</v>
      </c>
      <c r="D13" s="19">
        <f t="shared" ref="D13:D15" si="1">SUM(B13*1.03)</f>
        <v>25750</v>
      </c>
      <c r="E13" s="19">
        <f t="shared" ref="E13:F13" si="2">D13*1.03</f>
        <v>26522.5</v>
      </c>
      <c r="F13" s="19">
        <f t="shared" si="2"/>
        <v>27318.174999999999</v>
      </c>
    </row>
    <row r="14" spans="1:6" x14ac:dyDescent="0.2">
      <c r="A14" s="18" t="s">
        <v>31</v>
      </c>
      <c r="B14" s="19">
        <v>30000</v>
      </c>
      <c r="C14" s="20" t="s">
        <v>32</v>
      </c>
      <c r="D14" s="19">
        <f t="shared" si="1"/>
        <v>30900</v>
      </c>
      <c r="E14" s="19">
        <f t="shared" ref="E14:F14" si="3">D14*1.03</f>
        <v>31827</v>
      </c>
      <c r="F14" s="19">
        <f t="shared" si="3"/>
        <v>32781.81</v>
      </c>
    </row>
    <row r="15" spans="1:6" x14ac:dyDescent="0.2">
      <c r="A15" s="18" t="s">
        <v>33</v>
      </c>
      <c r="B15" s="19">
        <v>45000</v>
      </c>
      <c r="C15" s="20" t="s">
        <v>28</v>
      </c>
      <c r="D15" s="19">
        <f t="shared" si="1"/>
        <v>46350</v>
      </c>
      <c r="E15" s="19">
        <f t="shared" ref="E15:F15" si="4">D15*1.03</f>
        <v>47740.5</v>
      </c>
      <c r="F15" s="19">
        <f t="shared" si="4"/>
        <v>49172.715000000004</v>
      </c>
    </row>
    <row r="16" spans="1:6" x14ac:dyDescent="0.2">
      <c r="A16" s="18" t="s">
        <v>34</v>
      </c>
      <c r="B16" s="19">
        <v>6500</v>
      </c>
      <c r="C16" s="20"/>
      <c r="D16" s="19">
        <f t="shared" ref="D16:D17" si="5">SUM(B16*1.03)</f>
        <v>6695</v>
      </c>
      <c r="E16" s="19">
        <f t="shared" ref="E16:F16" si="6">D16*1.03</f>
        <v>6895.85</v>
      </c>
      <c r="F16" s="19">
        <f t="shared" si="6"/>
        <v>7102.7255000000005</v>
      </c>
    </row>
    <row r="17" spans="1:9" x14ac:dyDescent="0.2">
      <c r="A17" s="18" t="s">
        <v>35</v>
      </c>
      <c r="B17" s="19">
        <v>7500</v>
      </c>
      <c r="C17" s="20"/>
      <c r="D17" s="19">
        <f t="shared" si="5"/>
        <v>7725</v>
      </c>
      <c r="E17" s="19">
        <f t="shared" ref="E17:F17" si="7">D17*1.03</f>
        <v>7956.75</v>
      </c>
      <c r="F17" s="19">
        <f t="shared" si="7"/>
        <v>8195.4524999999994</v>
      </c>
    </row>
    <row r="18" spans="1:9" ht="25.5" x14ac:dyDescent="0.2">
      <c r="A18" s="18" t="s">
        <v>36</v>
      </c>
      <c r="B18" s="19">
        <v>10500</v>
      </c>
      <c r="C18" s="20" t="s">
        <v>37</v>
      </c>
      <c r="D18" s="19">
        <v>3500</v>
      </c>
      <c r="E18" s="19">
        <v>3500</v>
      </c>
      <c r="F18" s="19">
        <v>3500</v>
      </c>
    </row>
    <row r="19" spans="1:9" ht="38.25" x14ac:dyDescent="0.2">
      <c r="A19" s="18" t="s">
        <v>38</v>
      </c>
      <c r="B19" s="19">
        <f>SUM(B4+B5)*0.1</f>
        <v>34998.1</v>
      </c>
      <c r="C19" s="20" t="s">
        <v>39</v>
      </c>
      <c r="D19" s="19">
        <f>SUM(D4+D5)*0.1</f>
        <v>35273</v>
      </c>
      <c r="E19" s="19">
        <f t="shared" ref="E19:F19" si="8">SUM(E4+E5)*0.1</f>
        <v>28050.800000000003</v>
      </c>
      <c r="F19" s="19">
        <f t="shared" si="8"/>
        <v>28331.300000000003</v>
      </c>
      <c r="I19" s="4" t="s">
        <v>40</v>
      </c>
    </row>
    <row r="20" spans="1:9" ht="25.5" x14ac:dyDescent="0.2">
      <c r="A20" s="18" t="s">
        <v>41</v>
      </c>
      <c r="B20" s="19">
        <v>7500</v>
      </c>
      <c r="C20" s="20" t="s">
        <v>42</v>
      </c>
      <c r="D20" s="19">
        <v>7500</v>
      </c>
      <c r="E20" s="19">
        <v>2500</v>
      </c>
      <c r="F20" s="19">
        <v>2500</v>
      </c>
    </row>
    <row r="21" spans="1:9" x14ac:dyDescent="0.2">
      <c r="A21" s="18" t="s">
        <v>43</v>
      </c>
      <c r="B21" s="19">
        <v>10000</v>
      </c>
      <c r="C21" s="20" t="s">
        <v>44</v>
      </c>
      <c r="D21" s="19">
        <v>5000</v>
      </c>
      <c r="E21" s="19">
        <v>2500</v>
      </c>
      <c r="F21" s="19">
        <v>2500</v>
      </c>
    </row>
    <row r="22" spans="1:9" ht="25.5" x14ac:dyDescent="0.2">
      <c r="A22" s="18" t="s">
        <v>45</v>
      </c>
      <c r="B22" s="19">
        <v>15000</v>
      </c>
      <c r="C22" s="20" t="s">
        <v>46</v>
      </c>
      <c r="D22" s="19">
        <v>12000</v>
      </c>
      <c r="E22" s="19"/>
      <c r="F22" s="19"/>
    </row>
    <row r="23" spans="1:9" x14ac:dyDescent="0.2">
      <c r="A23" s="18" t="s">
        <v>47</v>
      </c>
      <c r="B23" s="19">
        <v>30000</v>
      </c>
      <c r="C23" s="20"/>
      <c r="D23" s="19">
        <v>30000</v>
      </c>
      <c r="E23" s="19">
        <v>10000</v>
      </c>
      <c r="F23" s="19">
        <v>10000</v>
      </c>
    </row>
    <row r="24" spans="1:9" x14ac:dyDescent="0.2">
      <c r="A24" s="18" t="s">
        <v>48</v>
      </c>
      <c r="B24" s="19"/>
      <c r="C24" s="20"/>
      <c r="D24" s="19">
        <v>5000</v>
      </c>
      <c r="E24" s="19">
        <v>5000</v>
      </c>
      <c r="F24" s="19">
        <v>5000</v>
      </c>
    </row>
    <row r="25" spans="1:9" x14ac:dyDescent="0.2">
      <c r="A25" s="18" t="s">
        <v>49</v>
      </c>
      <c r="B25" s="19">
        <v>2500</v>
      </c>
      <c r="C25" s="20"/>
      <c r="D25" s="19">
        <v>2500</v>
      </c>
      <c r="E25" s="19">
        <v>2500</v>
      </c>
      <c r="F25" s="19">
        <v>2500</v>
      </c>
    </row>
    <row r="26" spans="1:9" ht="25.5" x14ac:dyDescent="0.2">
      <c r="A26" s="18" t="s">
        <v>50</v>
      </c>
      <c r="B26" s="19">
        <v>10000</v>
      </c>
      <c r="C26" s="20" t="s">
        <v>51</v>
      </c>
      <c r="D26" s="19">
        <v>10000</v>
      </c>
      <c r="E26" s="19">
        <v>10000</v>
      </c>
      <c r="F26" s="19">
        <v>10000</v>
      </c>
    </row>
    <row r="27" spans="1:9" x14ac:dyDescent="0.2">
      <c r="A27" s="18" t="s">
        <v>52</v>
      </c>
      <c r="B27" s="19">
        <v>3500</v>
      </c>
      <c r="C27" s="20" t="s">
        <v>53</v>
      </c>
      <c r="D27" s="19">
        <v>3500</v>
      </c>
      <c r="E27" s="19">
        <v>3500</v>
      </c>
      <c r="F27" s="19">
        <v>3500</v>
      </c>
    </row>
    <row r="28" spans="1:9" x14ac:dyDescent="0.2">
      <c r="A28" s="18" t="s">
        <v>54</v>
      </c>
      <c r="B28" s="19">
        <v>3000</v>
      </c>
      <c r="C28" s="20"/>
      <c r="D28" s="19">
        <v>2500</v>
      </c>
      <c r="E28" s="19">
        <v>2500</v>
      </c>
      <c r="F28" s="19">
        <v>2500</v>
      </c>
    </row>
    <row r="29" spans="1:9" x14ac:dyDescent="0.2">
      <c r="A29" s="18" t="s">
        <v>55</v>
      </c>
      <c r="B29" s="19">
        <v>4500</v>
      </c>
      <c r="C29" s="20"/>
      <c r="D29" s="19">
        <v>4500</v>
      </c>
      <c r="E29" s="19">
        <v>4500</v>
      </c>
      <c r="F29" s="19">
        <v>4500</v>
      </c>
    </row>
    <row r="30" spans="1:9" x14ac:dyDescent="0.2">
      <c r="A30" s="18" t="s">
        <v>56</v>
      </c>
      <c r="B30" s="19">
        <v>15000</v>
      </c>
      <c r="C30" s="20" t="s">
        <v>57</v>
      </c>
      <c r="D30" s="19">
        <v>15000</v>
      </c>
      <c r="E30" s="19">
        <v>10000</v>
      </c>
      <c r="F30" s="19">
        <v>10000</v>
      </c>
    </row>
    <row r="31" spans="1:9" ht="25.5" x14ac:dyDescent="0.2">
      <c r="A31" s="18" t="s">
        <v>58</v>
      </c>
      <c r="B31" s="19">
        <v>15000</v>
      </c>
      <c r="C31" s="20" t="s">
        <v>59</v>
      </c>
      <c r="D31" s="19">
        <v>7500</v>
      </c>
      <c r="E31" s="19"/>
      <c r="F31" s="19"/>
    </row>
    <row r="32" spans="1:9" x14ac:dyDescent="0.2">
      <c r="A32" s="18" t="s">
        <v>60</v>
      </c>
      <c r="B32" s="19"/>
      <c r="C32" s="20"/>
      <c r="D32" s="19"/>
      <c r="E32" s="19"/>
      <c r="F32" s="19"/>
    </row>
    <row r="33" spans="1:6" x14ac:dyDescent="0.2">
      <c r="A33" s="18" t="s">
        <v>61</v>
      </c>
      <c r="B33" s="19"/>
      <c r="C33" s="20"/>
      <c r="D33" s="19"/>
      <c r="E33" s="19"/>
      <c r="F33" s="19"/>
    </row>
    <row r="34" spans="1:6" x14ac:dyDescent="0.2">
      <c r="A34" s="18" t="s">
        <v>62</v>
      </c>
      <c r="B34" s="19"/>
      <c r="C34" s="20"/>
      <c r="D34" s="19"/>
      <c r="E34" s="19"/>
      <c r="F34" s="19"/>
    </row>
    <row r="35" spans="1:6" ht="13.5" thickBot="1" x14ac:dyDescent="0.25">
      <c r="A35" s="18"/>
      <c r="B35" s="19"/>
      <c r="C35" s="20"/>
      <c r="D35" s="19"/>
      <c r="E35" s="19"/>
      <c r="F35" s="19"/>
    </row>
    <row r="36" spans="1:6" ht="15" x14ac:dyDescent="0.2">
      <c r="A36" s="11" t="s">
        <v>63</v>
      </c>
      <c r="B36" s="22">
        <f>SUM(B11:B34)</f>
        <v>350498.1</v>
      </c>
      <c r="C36" s="22"/>
      <c r="D36" s="22">
        <f>SUM(D11:D34)</f>
        <v>338143</v>
      </c>
      <c r="E36" s="22">
        <f>SUM(E11:E34)</f>
        <v>284451.90000000002</v>
      </c>
      <c r="F36" s="22">
        <f>SUM(F11:F34)</f>
        <v>290429.43299999996</v>
      </c>
    </row>
    <row r="37" spans="1:6" s="14" customFormat="1" ht="20.100000000000001" customHeight="1" x14ac:dyDescent="0.2">
      <c r="A37" s="11"/>
      <c r="B37" s="16"/>
      <c r="C37" s="23"/>
      <c r="D37" s="16"/>
      <c r="E37" s="16"/>
      <c r="F37" s="16"/>
    </row>
    <row r="38" spans="1:6" ht="13.5" thickBot="1" x14ac:dyDescent="0.25">
      <c r="A38" s="24" t="s">
        <v>64</v>
      </c>
      <c r="B38" s="28">
        <f>+B8-B36</f>
        <v>-517.09999999997672</v>
      </c>
      <c r="C38" s="23"/>
      <c r="D38" s="28">
        <f>+D8-D36</f>
        <v>14069.900000000023</v>
      </c>
      <c r="E38" s="28">
        <f>+E8-E36</f>
        <v>10126</v>
      </c>
      <c r="F38" s="28">
        <f>+F8-F36</f>
        <v>3009.5670000000391</v>
      </c>
    </row>
    <row r="39" spans="1:6" ht="13.5" thickTop="1" x14ac:dyDescent="0.2">
      <c r="C39" s="25"/>
    </row>
    <row r="40" spans="1:6" x14ac:dyDescent="0.2">
      <c r="A40" s="27" t="s">
        <v>65</v>
      </c>
      <c r="C40" s="25"/>
    </row>
    <row r="41" spans="1:6" x14ac:dyDescent="0.2">
      <c r="C41" s="25"/>
    </row>
    <row r="42" spans="1:6" x14ac:dyDescent="0.2">
      <c r="C42" s="25"/>
    </row>
    <row r="43" spans="1:6" x14ac:dyDescent="0.2">
      <c r="C43" s="25"/>
    </row>
  </sheetData>
  <printOptions horizontalCentered="1" gridLines="1"/>
  <pageMargins left="0" right="0" top="0.59055118110236227" bottom="0.23622047244094491" header="0.31496062992125984" footer="0.51181102362204722"/>
  <pageSetup scale="83" orientation="landscape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F6CA7-C19A-4145-A8DE-F11EBB3CD90E}">
  <sheetPr>
    <pageSetUpPr fitToPage="1"/>
  </sheetPr>
  <dimension ref="A1:I43"/>
  <sheetViews>
    <sheetView workbookViewId="0">
      <pane xSplit="1" ySplit="1" topLeftCell="B5" activePane="bottomRight" state="frozen"/>
      <selection pane="topRight" activeCell="C20" sqref="C20"/>
      <selection pane="bottomLeft" activeCell="C20" sqref="C20"/>
      <selection pane="bottomRight" activeCell="F39" sqref="A1:F39"/>
    </sheetView>
  </sheetViews>
  <sheetFormatPr defaultColWidth="8.85546875" defaultRowHeight="12.75" x14ac:dyDescent="0.2"/>
  <cols>
    <col min="1" max="1" width="54.7109375" style="4" customWidth="1"/>
    <col min="2" max="2" width="15.85546875" style="4" customWidth="1"/>
    <col min="3" max="3" width="40.28515625" style="4" customWidth="1"/>
    <col min="4" max="6" width="16.7109375" style="4" bestFit="1" customWidth="1"/>
    <col min="7" max="16384" width="8.85546875" style="4"/>
  </cols>
  <sheetData>
    <row r="1" spans="1:6" ht="60" customHeight="1" thickBot="1" x14ac:dyDescent="0.3">
      <c r="A1" s="1" t="s">
        <v>11</v>
      </c>
      <c r="B1" s="2" t="s">
        <v>12</v>
      </c>
      <c r="C1" s="3"/>
      <c r="D1" s="2" t="s">
        <v>13</v>
      </c>
      <c r="E1" s="2" t="s">
        <v>14</v>
      </c>
      <c r="F1" s="2" t="s">
        <v>15</v>
      </c>
    </row>
    <row r="2" spans="1:6" x14ac:dyDescent="0.2">
      <c r="A2" s="5"/>
      <c r="B2" s="6"/>
      <c r="C2" s="7" t="s">
        <v>16</v>
      </c>
      <c r="D2" s="6"/>
      <c r="E2" s="6"/>
      <c r="F2" s="6"/>
    </row>
    <row r="3" spans="1:6" x14ac:dyDescent="0.2">
      <c r="A3" s="8"/>
      <c r="B3" s="9"/>
      <c r="C3" s="10"/>
      <c r="D3" s="9"/>
      <c r="E3" s="9"/>
      <c r="F3" s="9"/>
    </row>
    <row r="4" spans="1:6" x14ac:dyDescent="0.2">
      <c r="A4" s="8" t="s">
        <v>17</v>
      </c>
      <c r="B4" s="9">
        <v>352186</v>
      </c>
      <c r="C4" s="10" t="s">
        <v>66</v>
      </c>
      <c r="D4" s="9">
        <v>355708</v>
      </c>
      <c r="E4" s="9">
        <v>359265</v>
      </c>
      <c r="F4" s="9">
        <v>362858</v>
      </c>
    </row>
    <row r="5" spans="1:6" ht="38.25" x14ac:dyDescent="0.2">
      <c r="A5" s="8" t="s">
        <v>19</v>
      </c>
      <c r="B5" s="9">
        <v>75000</v>
      </c>
      <c r="C5" s="26" t="s">
        <v>20</v>
      </c>
      <c r="D5" s="9">
        <v>75000</v>
      </c>
      <c r="E5" s="9">
        <v>0</v>
      </c>
      <c r="F5" s="9">
        <v>0</v>
      </c>
    </row>
    <row r="6" spans="1:6" x14ac:dyDescent="0.2">
      <c r="A6" s="8" t="s">
        <v>21</v>
      </c>
      <c r="B6" s="9"/>
      <c r="C6" s="10"/>
      <c r="D6" s="9"/>
      <c r="E6" s="9"/>
      <c r="F6" s="9"/>
    </row>
    <row r="7" spans="1:6" x14ac:dyDescent="0.2">
      <c r="A7" s="8" t="s">
        <v>22</v>
      </c>
      <c r="B7" s="9"/>
      <c r="C7" s="10"/>
      <c r="D7" s="9">
        <f>B38</f>
        <v>68967.400000000023</v>
      </c>
      <c r="E7" s="9">
        <f>D38</f>
        <v>153734.60000000003</v>
      </c>
      <c r="F7" s="9">
        <f>E38</f>
        <v>220672.00000000006</v>
      </c>
    </row>
    <row r="8" spans="1:6" s="14" customFormat="1" ht="16.5" customHeight="1" thickBot="1" x14ac:dyDescent="0.3">
      <c r="A8" s="11" t="s">
        <v>23</v>
      </c>
      <c r="B8" s="12">
        <f>SUM(B3:B6)</f>
        <v>427186</v>
      </c>
      <c r="C8" s="13"/>
      <c r="D8" s="12">
        <f>SUM(D3:D7)</f>
        <v>499675.4</v>
      </c>
      <c r="E8" s="12">
        <f t="shared" ref="E8:F8" si="0">SUM(E3:E7)</f>
        <v>512999.60000000003</v>
      </c>
      <c r="F8" s="12">
        <f t="shared" si="0"/>
        <v>583530</v>
      </c>
    </row>
    <row r="9" spans="1:6" ht="13.5" thickTop="1" x14ac:dyDescent="0.2">
      <c r="A9" s="15" t="s">
        <v>24</v>
      </c>
      <c r="B9" s="16"/>
      <c r="C9" s="10"/>
      <c r="D9" s="16"/>
      <c r="E9" s="16"/>
      <c r="F9" s="16"/>
    </row>
    <row r="10" spans="1:6" x14ac:dyDescent="0.2">
      <c r="A10" s="17"/>
      <c r="B10" s="16"/>
      <c r="C10" s="10"/>
      <c r="D10" s="16"/>
      <c r="E10" s="16"/>
      <c r="F10" s="16"/>
    </row>
    <row r="11" spans="1:6" ht="25.5" x14ac:dyDescent="0.2">
      <c r="A11" s="18" t="s">
        <v>25</v>
      </c>
      <c r="B11" s="19">
        <v>10000</v>
      </c>
      <c r="C11" s="20" t="s">
        <v>67</v>
      </c>
      <c r="D11" s="19">
        <v>10000</v>
      </c>
      <c r="E11" s="19">
        <v>10000</v>
      </c>
      <c r="F11" s="19">
        <v>10000</v>
      </c>
    </row>
    <row r="12" spans="1:6" x14ac:dyDescent="0.2">
      <c r="A12" s="18" t="s">
        <v>27</v>
      </c>
      <c r="B12" s="19">
        <v>65000</v>
      </c>
      <c r="C12" s="20" t="s">
        <v>28</v>
      </c>
      <c r="D12" s="19">
        <f>SUM(B12*1.03)</f>
        <v>66950</v>
      </c>
      <c r="E12" s="19">
        <f>D12*1.03</f>
        <v>68958.5</v>
      </c>
      <c r="F12" s="19">
        <f>E12*1.03</f>
        <v>71027.255000000005</v>
      </c>
    </row>
    <row r="13" spans="1:6" x14ac:dyDescent="0.2">
      <c r="A13" s="18" t="s">
        <v>29</v>
      </c>
      <c r="B13" s="21">
        <v>25000</v>
      </c>
      <c r="C13" s="20" t="s">
        <v>32</v>
      </c>
      <c r="D13" s="19">
        <f t="shared" ref="D13:D17" si="1">SUM(B13*1.03)</f>
        <v>25750</v>
      </c>
      <c r="E13" s="19">
        <f t="shared" ref="E13:F17" si="2">D13*1.03</f>
        <v>26522.5</v>
      </c>
      <c r="F13" s="19">
        <f t="shared" si="2"/>
        <v>27318.174999999999</v>
      </c>
    </row>
    <row r="14" spans="1:6" x14ac:dyDescent="0.2">
      <c r="A14" s="18" t="s">
        <v>31</v>
      </c>
      <c r="B14" s="19">
        <v>30000</v>
      </c>
      <c r="C14" s="20" t="s">
        <v>32</v>
      </c>
      <c r="D14" s="19">
        <f t="shared" si="1"/>
        <v>30900</v>
      </c>
      <c r="E14" s="19">
        <f t="shared" si="2"/>
        <v>31827</v>
      </c>
      <c r="F14" s="19">
        <f t="shared" si="2"/>
        <v>32781.81</v>
      </c>
    </row>
    <row r="15" spans="1:6" x14ac:dyDescent="0.2">
      <c r="A15" s="18" t="s">
        <v>33</v>
      </c>
      <c r="B15" s="19">
        <v>45000</v>
      </c>
      <c r="C15" s="20" t="s">
        <v>28</v>
      </c>
      <c r="D15" s="19">
        <f t="shared" si="1"/>
        <v>46350</v>
      </c>
      <c r="E15" s="19">
        <f t="shared" si="2"/>
        <v>47740.5</v>
      </c>
      <c r="F15" s="19">
        <f t="shared" si="2"/>
        <v>49172.715000000004</v>
      </c>
    </row>
    <row r="16" spans="1:6" x14ac:dyDescent="0.2">
      <c r="A16" s="18" t="s">
        <v>34</v>
      </c>
      <c r="B16" s="19">
        <v>6500</v>
      </c>
      <c r="C16" s="20"/>
      <c r="D16" s="19">
        <f t="shared" si="1"/>
        <v>6695</v>
      </c>
      <c r="E16" s="19">
        <f t="shared" si="2"/>
        <v>6895.85</v>
      </c>
      <c r="F16" s="19">
        <f t="shared" si="2"/>
        <v>7102.7255000000005</v>
      </c>
    </row>
    <row r="17" spans="1:9" x14ac:dyDescent="0.2">
      <c r="A17" s="18" t="s">
        <v>35</v>
      </c>
      <c r="B17" s="19">
        <v>7500</v>
      </c>
      <c r="C17" s="20"/>
      <c r="D17" s="19">
        <f t="shared" si="1"/>
        <v>7725</v>
      </c>
      <c r="E17" s="19">
        <f t="shared" si="2"/>
        <v>7956.75</v>
      </c>
      <c r="F17" s="19">
        <f t="shared" si="2"/>
        <v>8195.4524999999994</v>
      </c>
    </row>
    <row r="18" spans="1:9" ht="25.5" x14ac:dyDescent="0.2">
      <c r="A18" s="18" t="s">
        <v>36</v>
      </c>
      <c r="B18" s="19">
        <v>10500</v>
      </c>
      <c r="C18" s="20" t="s">
        <v>37</v>
      </c>
      <c r="D18" s="19">
        <v>3500</v>
      </c>
      <c r="E18" s="19">
        <v>3500</v>
      </c>
      <c r="F18" s="19">
        <v>3500</v>
      </c>
    </row>
    <row r="19" spans="1:9" ht="38.25" x14ac:dyDescent="0.2">
      <c r="A19" s="18" t="s">
        <v>38</v>
      </c>
      <c r="B19" s="19">
        <f>SUM(B4+B5)*0.1</f>
        <v>42718.600000000006</v>
      </c>
      <c r="C19" s="20" t="s">
        <v>39</v>
      </c>
      <c r="D19" s="19">
        <f>SUM(D4+D5)*0.1</f>
        <v>43070.8</v>
      </c>
      <c r="E19" s="19">
        <f t="shared" ref="E19:F19" si="3">SUM(E4+E5)*0.1</f>
        <v>35926.5</v>
      </c>
      <c r="F19" s="19">
        <f t="shared" si="3"/>
        <v>36285.800000000003</v>
      </c>
      <c r="I19" s="4" t="s">
        <v>40</v>
      </c>
    </row>
    <row r="20" spans="1:9" ht="25.5" x14ac:dyDescent="0.2">
      <c r="A20" s="18" t="s">
        <v>41</v>
      </c>
      <c r="B20" s="19">
        <v>7500</v>
      </c>
      <c r="C20" s="20" t="s">
        <v>42</v>
      </c>
      <c r="D20" s="19">
        <v>7500</v>
      </c>
      <c r="E20" s="19">
        <v>2500</v>
      </c>
      <c r="F20" s="19">
        <v>2500</v>
      </c>
    </row>
    <row r="21" spans="1:9" x14ac:dyDescent="0.2">
      <c r="A21" s="18" t="s">
        <v>43</v>
      </c>
      <c r="B21" s="19">
        <v>10000</v>
      </c>
      <c r="C21" s="20" t="s">
        <v>44</v>
      </c>
      <c r="D21" s="19">
        <v>5000</v>
      </c>
      <c r="E21" s="19">
        <v>2500</v>
      </c>
      <c r="F21" s="19">
        <v>2500</v>
      </c>
    </row>
    <row r="22" spans="1:9" ht="25.5" x14ac:dyDescent="0.2">
      <c r="A22" s="18" t="s">
        <v>45</v>
      </c>
      <c r="B22" s="19">
        <v>15000</v>
      </c>
      <c r="C22" s="20" t="s">
        <v>46</v>
      </c>
      <c r="D22" s="19">
        <v>12000</v>
      </c>
      <c r="E22" s="19"/>
      <c r="F22" s="19"/>
    </row>
    <row r="23" spans="1:9" x14ac:dyDescent="0.2">
      <c r="A23" s="18" t="s">
        <v>47</v>
      </c>
      <c r="B23" s="19">
        <v>30000</v>
      </c>
      <c r="C23" s="20"/>
      <c r="D23" s="19">
        <v>30000</v>
      </c>
      <c r="E23" s="19">
        <v>10000</v>
      </c>
      <c r="F23" s="19">
        <v>10000</v>
      </c>
    </row>
    <row r="24" spans="1:9" x14ac:dyDescent="0.2">
      <c r="A24" s="18" t="s">
        <v>48</v>
      </c>
      <c r="B24" s="19"/>
      <c r="C24" s="20"/>
      <c r="D24" s="19">
        <v>5000</v>
      </c>
      <c r="E24" s="19">
        <v>5000</v>
      </c>
      <c r="F24" s="19">
        <v>5000</v>
      </c>
    </row>
    <row r="25" spans="1:9" x14ac:dyDescent="0.2">
      <c r="A25" s="18" t="s">
        <v>49</v>
      </c>
      <c r="B25" s="19">
        <v>2500</v>
      </c>
      <c r="C25" s="20"/>
      <c r="D25" s="19">
        <v>2500</v>
      </c>
      <c r="E25" s="19">
        <v>2500</v>
      </c>
      <c r="F25" s="19">
        <v>2500</v>
      </c>
    </row>
    <row r="26" spans="1:9" ht="25.5" x14ac:dyDescent="0.2">
      <c r="A26" s="18" t="s">
        <v>50</v>
      </c>
      <c r="B26" s="19">
        <v>10000</v>
      </c>
      <c r="C26" s="20" t="s">
        <v>51</v>
      </c>
      <c r="D26" s="19">
        <v>10000</v>
      </c>
      <c r="E26" s="19">
        <v>10000</v>
      </c>
      <c r="F26" s="19">
        <v>10000</v>
      </c>
    </row>
    <row r="27" spans="1:9" x14ac:dyDescent="0.2">
      <c r="A27" s="18" t="s">
        <v>52</v>
      </c>
      <c r="B27" s="19">
        <v>3500</v>
      </c>
      <c r="C27" s="20" t="s">
        <v>53</v>
      </c>
      <c r="D27" s="19">
        <v>3500</v>
      </c>
      <c r="E27" s="19">
        <v>3500</v>
      </c>
      <c r="F27" s="19">
        <v>3500</v>
      </c>
    </row>
    <row r="28" spans="1:9" x14ac:dyDescent="0.2">
      <c r="A28" s="18" t="s">
        <v>54</v>
      </c>
      <c r="B28" s="19">
        <v>3000</v>
      </c>
      <c r="C28" s="20"/>
      <c r="D28" s="19">
        <v>2500</v>
      </c>
      <c r="E28" s="19">
        <v>2500</v>
      </c>
      <c r="F28" s="19">
        <v>2500</v>
      </c>
    </row>
    <row r="29" spans="1:9" x14ac:dyDescent="0.2">
      <c r="A29" s="18" t="s">
        <v>55</v>
      </c>
      <c r="B29" s="19">
        <v>4500</v>
      </c>
      <c r="C29" s="20"/>
      <c r="D29" s="19">
        <v>4500</v>
      </c>
      <c r="E29" s="19">
        <v>4500</v>
      </c>
      <c r="F29" s="19">
        <v>4500</v>
      </c>
    </row>
    <row r="30" spans="1:9" x14ac:dyDescent="0.2">
      <c r="A30" s="18" t="s">
        <v>56</v>
      </c>
      <c r="B30" s="19">
        <v>15000</v>
      </c>
      <c r="C30" s="20" t="s">
        <v>57</v>
      </c>
      <c r="D30" s="19">
        <v>15000</v>
      </c>
      <c r="E30" s="19">
        <v>10000</v>
      </c>
      <c r="F30" s="19">
        <v>10000</v>
      </c>
    </row>
    <row r="31" spans="1:9" ht="25.5" x14ac:dyDescent="0.2">
      <c r="A31" s="18" t="s">
        <v>58</v>
      </c>
      <c r="B31" s="19">
        <v>15000</v>
      </c>
      <c r="C31" s="20" t="s">
        <v>59</v>
      </c>
      <c r="D31" s="19">
        <v>7500</v>
      </c>
      <c r="E31" s="19"/>
      <c r="F31" s="19"/>
    </row>
    <row r="32" spans="1:9" x14ac:dyDescent="0.2">
      <c r="A32" s="18" t="s">
        <v>60</v>
      </c>
      <c r="B32" s="19"/>
      <c r="C32" s="20"/>
      <c r="D32" s="19"/>
      <c r="E32" s="19"/>
      <c r="F32" s="19"/>
    </row>
    <row r="33" spans="1:6" x14ac:dyDescent="0.2">
      <c r="A33" s="18" t="s">
        <v>61</v>
      </c>
      <c r="B33" s="19"/>
      <c r="C33" s="20"/>
      <c r="D33" s="19"/>
      <c r="E33" s="19"/>
      <c r="F33" s="19"/>
    </row>
    <row r="34" spans="1:6" x14ac:dyDescent="0.2">
      <c r="A34" s="18" t="s">
        <v>62</v>
      </c>
      <c r="B34" s="19"/>
      <c r="C34" s="20"/>
      <c r="D34" s="19"/>
      <c r="E34" s="19"/>
      <c r="F34" s="19"/>
    </row>
    <row r="35" spans="1:6" ht="13.5" thickBot="1" x14ac:dyDescent="0.25">
      <c r="A35" s="18"/>
      <c r="B35" s="19"/>
      <c r="C35" s="20"/>
      <c r="D35" s="19"/>
      <c r="E35" s="19"/>
      <c r="F35" s="19"/>
    </row>
    <row r="36" spans="1:6" ht="15" x14ac:dyDescent="0.2">
      <c r="A36" s="11" t="s">
        <v>63</v>
      </c>
      <c r="B36" s="22">
        <f>SUM(B11:B34)</f>
        <v>358218.6</v>
      </c>
      <c r="C36" s="22"/>
      <c r="D36" s="22">
        <f>SUM(D11:D34)</f>
        <v>345940.8</v>
      </c>
      <c r="E36" s="22">
        <f>SUM(E11:E34)</f>
        <v>292327.59999999998</v>
      </c>
      <c r="F36" s="22">
        <f>SUM(F11:F34)</f>
        <v>298383.93299999996</v>
      </c>
    </row>
    <row r="37" spans="1:6" s="14" customFormat="1" ht="20.100000000000001" customHeight="1" x14ac:dyDescent="0.2">
      <c r="A37" s="11"/>
      <c r="B37" s="16"/>
      <c r="C37" s="23"/>
      <c r="D37" s="16"/>
      <c r="E37" s="16"/>
      <c r="F37" s="16"/>
    </row>
    <row r="38" spans="1:6" ht="13.5" thickBot="1" x14ac:dyDescent="0.25">
      <c r="A38" s="24" t="s">
        <v>64</v>
      </c>
      <c r="B38" s="28">
        <f>+B8-B36</f>
        <v>68967.400000000023</v>
      </c>
      <c r="C38" s="23"/>
      <c r="D38" s="28">
        <f>+D8-D36</f>
        <v>153734.60000000003</v>
      </c>
      <c r="E38" s="28">
        <f>+E8-E36</f>
        <v>220672.00000000006</v>
      </c>
      <c r="F38" s="28">
        <f>+F8-F36</f>
        <v>285146.06700000004</v>
      </c>
    </row>
    <row r="39" spans="1:6" ht="13.5" thickTop="1" x14ac:dyDescent="0.2">
      <c r="A39" s="27" t="s">
        <v>65</v>
      </c>
      <c r="C39" s="25"/>
    </row>
    <row r="40" spans="1:6" x14ac:dyDescent="0.2">
      <c r="C40" s="25"/>
    </row>
    <row r="41" spans="1:6" x14ac:dyDescent="0.2">
      <c r="C41" s="25"/>
    </row>
    <row r="42" spans="1:6" x14ac:dyDescent="0.2">
      <c r="C42" s="25"/>
    </row>
    <row r="43" spans="1:6" x14ac:dyDescent="0.2">
      <c r="C43" s="25"/>
    </row>
  </sheetData>
  <printOptions horizontalCentered="1" gridLines="1"/>
  <pageMargins left="0" right="0" top="0.59055118110236227" bottom="0.23622047244094491" header="0.31496062992125984" footer="0.51181102362204722"/>
  <pageSetup scale="83" orientation="landscape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4F594-FAF2-41F4-912F-C427B8A42C63}">
  <sheetPr>
    <pageSetUpPr fitToPage="1"/>
  </sheetPr>
  <dimension ref="A1:I43"/>
  <sheetViews>
    <sheetView workbookViewId="0">
      <pane xSplit="1" ySplit="1" topLeftCell="B2" activePane="bottomRight" state="frozen"/>
      <selection pane="topRight" activeCell="C20" sqref="C20"/>
      <selection pane="bottomLeft" activeCell="C20" sqref="C20"/>
      <selection pane="bottomRight" activeCell="B14" sqref="B14"/>
    </sheetView>
  </sheetViews>
  <sheetFormatPr defaultColWidth="8.85546875" defaultRowHeight="12.75" x14ac:dyDescent="0.2"/>
  <cols>
    <col min="1" max="1" width="54.7109375" style="4" customWidth="1"/>
    <col min="2" max="2" width="15.85546875" style="4" customWidth="1"/>
    <col min="3" max="3" width="40.28515625" style="4" customWidth="1"/>
    <col min="4" max="6" width="16.7109375" style="4" bestFit="1" customWidth="1"/>
    <col min="7" max="16384" width="8.85546875" style="4"/>
  </cols>
  <sheetData>
    <row r="1" spans="1:6" ht="60" customHeight="1" thickBot="1" x14ac:dyDescent="0.3">
      <c r="A1" s="1" t="s">
        <v>11</v>
      </c>
      <c r="B1" s="2" t="s">
        <v>12</v>
      </c>
      <c r="C1" s="3"/>
      <c r="D1" s="2" t="s">
        <v>13</v>
      </c>
      <c r="E1" s="2" t="s">
        <v>14</v>
      </c>
      <c r="F1" s="2" t="s">
        <v>15</v>
      </c>
    </row>
    <row r="2" spans="1:6" x14ac:dyDescent="0.2">
      <c r="A2" s="5"/>
      <c r="B2" s="6"/>
      <c r="C2" s="7" t="s">
        <v>16</v>
      </c>
      <c r="D2" s="6"/>
      <c r="E2" s="6"/>
      <c r="F2" s="6"/>
    </row>
    <row r="3" spans="1:6" x14ac:dyDescent="0.2">
      <c r="A3" s="8"/>
      <c r="B3" s="9"/>
      <c r="C3" s="10"/>
      <c r="D3" s="9"/>
      <c r="E3" s="9"/>
      <c r="F3" s="9"/>
    </row>
    <row r="4" spans="1:6" x14ac:dyDescent="0.2">
      <c r="A4" s="8" t="s">
        <v>17</v>
      </c>
      <c r="B4" s="9">
        <v>461856</v>
      </c>
      <c r="C4" s="10" t="s">
        <v>66</v>
      </c>
      <c r="D4" s="9">
        <v>466474</v>
      </c>
      <c r="E4" s="9">
        <v>471139</v>
      </c>
      <c r="F4" s="9">
        <v>475851</v>
      </c>
    </row>
    <row r="5" spans="1:6" ht="38.25" x14ac:dyDescent="0.2">
      <c r="A5" s="8" t="s">
        <v>19</v>
      </c>
      <c r="B5" s="9">
        <v>75000</v>
      </c>
      <c r="C5" s="26" t="s">
        <v>20</v>
      </c>
      <c r="D5" s="9">
        <v>75000</v>
      </c>
      <c r="E5" s="9">
        <v>0</v>
      </c>
      <c r="F5" s="9">
        <v>0</v>
      </c>
    </row>
    <row r="6" spans="1:6" x14ac:dyDescent="0.2">
      <c r="A6" s="8" t="s">
        <v>21</v>
      </c>
      <c r="B6" s="9"/>
      <c r="C6" s="10"/>
      <c r="D6" s="9"/>
      <c r="E6" s="9"/>
      <c r="F6" s="9"/>
    </row>
    <row r="7" spans="1:6" x14ac:dyDescent="0.2">
      <c r="A7" s="8" t="s">
        <v>22</v>
      </c>
      <c r="B7" s="9"/>
      <c r="C7" s="10"/>
      <c r="D7" s="9">
        <f>B38</f>
        <v>60170.400000000023</v>
      </c>
      <c r="E7" s="9">
        <f>D38</f>
        <v>133827</v>
      </c>
      <c r="F7" s="9">
        <f>E38</f>
        <v>187252</v>
      </c>
    </row>
    <row r="8" spans="1:6" s="14" customFormat="1" ht="16.5" customHeight="1" thickBot="1" x14ac:dyDescent="0.3">
      <c r="A8" s="11" t="s">
        <v>23</v>
      </c>
      <c r="B8" s="12">
        <f>SUM(B3:B7)</f>
        <v>536856</v>
      </c>
      <c r="C8" s="13"/>
      <c r="D8" s="12">
        <f>SUM(D3:D7)</f>
        <v>601644.4</v>
      </c>
      <c r="E8" s="12">
        <f t="shared" ref="E8:F8" si="0">SUM(E3:E7)</f>
        <v>604966</v>
      </c>
      <c r="F8" s="12">
        <f t="shared" si="0"/>
        <v>663103</v>
      </c>
    </row>
    <row r="9" spans="1:6" ht="13.5" thickTop="1" x14ac:dyDescent="0.2">
      <c r="A9" s="15" t="s">
        <v>24</v>
      </c>
      <c r="B9" s="16"/>
      <c r="C9" s="10"/>
      <c r="D9" s="16"/>
      <c r="E9" s="16"/>
      <c r="F9" s="16"/>
    </row>
    <row r="10" spans="1:6" x14ac:dyDescent="0.2">
      <c r="A10" s="17"/>
      <c r="B10" s="16"/>
      <c r="C10" s="10"/>
      <c r="D10" s="16"/>
      <c r="E10" s="16"/>
      <c r="F10" s="16"/>
    </row>
    <row r="11" spans="1:6" ht="25.5" x14ac:dyDescent="0.2">
      <c r="A11" s="18" t="s">
        <v>25</v>
      </c>
      <c r="B11" s="19">
        <v>7500</v>
      </c>
      <c r="C11" s="20" t="s">
        <v>67</v>
      </c>
      <c r="D11" s="19">
        <v>7500</v>
      </c>
      <c r="E11" s="19">
        <v>7500</v>
      </c>
      <c r="F11" s="19">
        <v>7500</v>
      </c>
    </row>
    <row r="12" spans="1:6" x14ac:dyDescent="0.2">
      <c r="A12" s="18" t="s">
        <v>27</v>
      </c>
      <c r="B12" s="19">
        <v>130000</v>
      </c>
      <c r="C12" s="20" t="s">
        <v>68</v>
      </c>
      <c r="D12" s="19">
        <f>SUM(B12*1.03)</f>
        <v>133900</v>
      </c>
      <c r="E12" s="19">
        <f>D12*1.03</f>
        <v>137917</v>
      </c>
      <c r="F12" s="19">
        <f>E12*1.03</f>
        <v>142054.51</v>
      </c>
    </row>
    <row r="13" spans="1:6" x14ac:dyDescent="0.2">
      <c r="A13" s="18" t="s">
        <v>29</v>
      </c>
      <c r="B13" s="21">
        <v>25000</v>
      </c>
      <c r="C13" s="20" t="s">
        <v>32</v>
      </c>
      <c r="D13" s="19">
        <f t="shared" ref="D13:D17" si="1">SUM(B13*1.03)</f>
        <v>25750</v>
      </c>
      <c r="E13" s="19">
        <f t="shared" ref="E13:F17" si="2">D13*1.03</f>
        <v>26522.5</v>
      </c>
      <c r="F13" s="19">
        <f t="shared" si="2"/>
        <v>27318.174999999999</v>
      </c>
    </row>
    <row r="14" spans="1:6" x14ac:dyDescent="0.2">
      <c r="A14" s="18" t="s">
        <v>31</v>
      </c>
      <c r="B14" s="19">
        <v>75000</v>
      </c>
      <c r="C14" s="20" t="s">
        <v>69</v>
      </c>
      <c r="D14" s="19">
        <f t="shared" si="1"/>
        <v>77250</v>
      </c>
      <c r="E14" s="19">
        <f t="shared" si="2"/>
        <v>79567.5</v>
      </c>
      <c r="F14" s="19">
        <f t="shared" si="2"/>
        <v>81954.525000000009</v>
      </c>
    </row>
    <row r="15" spans="1:6" x14ac:dyDescent="0.2">
      <c r="A15" s="18" t="s">
        <v>33</v>
      </c>
      <c r="B15" s="19">
        <v>45000</v>
      </c>
      <c r="C15" s="20" t="s">
        <v>28</v>
      </c>
      <c r="D15" s="19">
        <f t="shared" si="1"/>
        <v>46350</v>
      </c>
      <c r="E15" s="19">
        <f t="shared" si="2"/>
        <v>47740.5</v>
      </c>
      <c r="F15" s="19">
        <f t="shared" si="2"/>
        <v>49172.715000000004</v>
      </c>
    </row>
    <row r="16" spans="1:6" x14ac:dyDescent="0.2">
      <c r="A16" s="18" t="s">
        <v>34</v>
      </c>
      <c r="B16" s="19">
        <v>6500</v>
      </c>
      <c r="C16" s="20"/>
      <c r="D16" s="19">
        <f t="shared" si="1"/>
        <v>6695</v>
      </c>
      <c r="E16" s="19">
        <f t="shared" si="2"/>
        <v>6895.85</v>
      </c>
      <c r="F16" s="19">
        <f t="shared" si="2"/>
        <v>7102.7255000000005</v>
      </c>
    </row>
    <row r="17" spans="1:9" x14ac:dyDescent="0.2">
      <c r="A17" s="18" t="s">
        <v>35</v>
      </c>
      <c r="B17" s="19">
        <v>7500</v>
      </c>
      <c r="C17" s="20"/>
      <c r="D17" s="19">
        <f t="shared" si="1"/>
        <v>7725</v>
      </c>
      <c r="E17" s="19">
        <f t="shared" si="2"/>
        <v>7956.75</v>
      </c>
      <c r="F17" s="19">
        <f t="shared" si="2"/>
        <v>8195.4524999999994</v>
      </c>
    </row>
    <row r="18" spans="1:9" ht="25.5" x14ac:dyDescent="0.2">
      <c r="A18" s="18" t="s">
        <v>36</v>
      </c>
      <c r="B18" s="19">
        <v>10500</v>
      </c>
      <c r="C18" s="20" t="s">
        <v>37</v>
      </c>
      <c r="D18" s="19">
        <v>3500</v>
      </c>
      <c r="E18" s="19">
        <v>3500</v>
      </c>
      <c r="F18" s="19">
        <v>3500</v>
      </c>
    </row>
    <row r="19" spans="1:9" ht="38.25" x14ac:dyDescent="0.2">
      <c r="A19" s="18" t="s">
        <v>38</v>
      </c>
      <c r="B19" s="19">
        <f>SUM(B4+B5)*0.1</f>
        <v>53685.600000000006</v>
      </c>
      <c r="C19" s="20" t="s">
        <v>39</v>
      </c>
      <c r="D19" s="19">
        <f>SUM(D4+D5)*0.1</f>
        <v>54147.4</v>
      </c>
      <c r="E19" s="19">
        <f t="shared" ref="E19:F19" si="3">SUM(E4+E5)*0.1</f>
        <v>47113.9</v>
      </c>
      <c r="F19" s="19">
        <f t="shared" si="3"/>
        <v>47585.100000000006</v>
      </c>
      <c r="I19" s="4" t="s">
        <v>40</v>
      </c>
    </row>
    <row r="20" spans="1:9" ht="25.5" x14ac:dyDescent="0.2">
      <c r="A20" s="18" t="s">
        <v>41</v>
      </c>
      <c r="B20" s="19">
        <v>7500</v>
      </c>
      <c r="C20" s="20" t="s">
        <v>42</v>
      </c>
      <c r="D20" s="19">
        <v>7500</v>
      </c>
      <c r="E20" s="19">
        <v>2500</v>
      </c>
      <c r="F20" s="19">
        <v>2500</v>
      </c>
    </row>
    <row r="21" spans="1:9" x14ac:dyDescent="0.2">
      <c r="A21" s="18" t="s">
        <v>43</v>
      </c>
      <c r="B21" s="19">
        <v>10000</v>
      </c>
      <c r="C21" s="20" t="s">
        <v>44</v>
      </c>
      <c r="D21" s="19">
        <v>5000</v>
      </c>
      <c r="E21" s="19">
        <v>2500</v>
      </c>
      <c r="F21" s="19">
        <v>2500</v>
      </c>
    </row>
    <row r="22" spans="1:9" ht="25.5" x14ac:dyDescent="0.2">
      <c r="A22" s="18" t="s">
        <v>45</v>
      </c>
      <c r="B22" s="19">
        <v>15000</v>
      </c>
      <c r="C22" s="20" t="s">
        <v>46</v>
      </c>
      <c r="D22" s="19">
        <v>12000</v>
      </c>
      <c r="E22" s="19"/>
      <c r="F22" s="19"/>
    </row>
    <row r="23" spans="1:9" x14ac:dyDescent="0.2">
      <c r="A23" s="18" t="s">
        <v>47</v>
      </c>
      <c r="B23" s="19">
        <v>30000</v>
      </c>
      <c r="C23" s="20"/>
      <c r="D23" s="19">
        <v>30000</v>
      </c>
      <c r="E23" s="19">
        <v>10000</v>
      </c>
      <c r="F23" s="19">
        <v>10000</v>
      </c>
    </row>
    <row r="24" spans="1:9" x14ac:dyDescent="0.2">
      <c r="A24" s="18" t="s">
        <v>48</v>
      </c>
      <c r="B24" s="19"/>
      <c r="C24" s="20"/>
      <c r="D24" s="19">
        <v>5000</v>
      </c>
      <c r="E24" s="19">
        <v>5000</v>
      </c>
      <c r="F24" s="19">
        <v>5000</v>
      </c>
    </row>
    <row r="25" spans="1:9" x14ac:dyDescent="0.2">
      <c r="A25" s="18" t="s">
        <v>49</v>
      </c>
      <c r="B25" s="19">
        <v>2500</v>
      </c>
      <c r="C25" s="20"/>
      <c r="D25" s="19">
        <v>2500</v>
      </c>
      <c r="E25" s="19">
        <v>2500</v>
      </c>
      <c r="F25" s="19">
        <v>2500</v>
      </c>
    </row>
    <row r="26" spans="1:9" ht="25.5" x14ac:dyDescent="0.2">
      <c r="A26" s="18" t="s">
        <v>50</v>
      </c>
      <c r="B26" s="19">
        <v>10000</v>
      </c>
      <c r="C26" s="20" t="s">
        <v>51</v>
      </c>
      <c r="D26" s="19">
        <v>10000</v>
      </c>
      <c r="E26" s="19">
        <v>10000</v>
      </c>
      <c r="F26" s="19">
        <v>10000</v>
      </c>
    </row>
    <row r="27" spans="1:9" x14ac:dyDescent="0.2">
      <c r="A27" s="18" t="s">
        <v>52</v>
      </c>
      <c r="B27" s="19">
        <v>3500</v>
      </c>
      <c r="C27" s="20" t="s">
        <v>53</v>
      </c>
      <c r="D27" s="19">
        <v>3500</v>
      </c>
      <c r="E27" s="19">
        <v>3500</v>
      </c>
      <c r="F27" s="19">
        <v>3500</v>
      </c>
    </row>
    <row r="28" spans="1:9" x14ac:dyDescent="0.2">
      <c r="A28" s="18" t="s">
        <v>54</v>
      </c>
      <c r="B28" s="19">
        <v>3000</v>
      </c>
      <c r="C28" s="20"/>
      <c r="D28" s="19">
        <v>2500</v>
      </c>
      <c r="E28" s="19">
        <v>2500</v>
      </c>
      <c r="F28" s="19">
        <v>2500</v>
      </c>
    </row>
    <row r="29" spans="1:9" x14ac:dyDescent="0.2">
      <c r="A29" s="18" t="s">
        <v>55</v>
      </c>
      <c r="B29" s="19">
        <v>4500</v>
      </c>
      <c r="C29" s="20"/>
      <c r="D29" s="19">
        <v>4500</v>
      </c>
      <c r="E29" s="19">
        <v>4500</v>
      </c>
      <c r="F29" s="19">
        <v>4500</v>
      </c>
    </row>
    <row r="30" spans="1:9" x14ac:dyDescent="0.2">
      <c r="A30" s="18" t="s">
        <v>56</v>
      </c>
      <c r="B30" s="19">
        <v>15000</v>
      </c>
      <c r="C30" s="20" t="s">
        <v>57</v>
      </c>
      <c r="D30" s="19">
        <v>15000</v>
      </c>
      <c r="E30" s="19">
        <v>10000</v>
      </c>
      <c r="F30" s="19">
        <v>10000</v>
      </c>
    </row>
    <row r="31" spans="1:9" ht="25.5" x14ac:dyDescent="0.2">
      <c r="A31" s="18" t="s">
        <v>58</v>
      </c>
      <c r="B31" s="19">
        <v>15000</v>
      </c>
      <c r="C31" s="20" t="s">
        <v>59</v>
      </c>
      <c r="D31" s="19">
        <v>7500</v>
      </c>
      <c r="E31" s="19"/>
      <c r="F31" s="19"/>
    </row>
    <row r="32" spans="1:9" x14ac:dyDescent="0.2">
      <c r="A32" s="18" t="s">
        <v>60</v>
      </c>
      <c r="B32" s="19"/>
      <c r="C32" s="20"/>
      <c r="D32" s="19"/>
      <c r="E32" s="19"/>
      <c r="F32" s="19"/>
    </row>
    <row r="33" spans="1:6" x14ac:dyDescent="0.2">
      <c r="A33" s="18" t="s">
        <v>61</v>
      </c>
      <c r="B33" s="19"/>
      <c r="C33" s="20"/>
      <c r="D33" s="19"/>
      <c r="E33" s="19"/>
      <c r="F33" s="19"/>
    </row>
    <row r="34" spans="1:6" x14ac:dyDescent="0.2">
      <c r="A34" s="18" t="s">
        <v>62</v>
      </c>
      <c r="B34" s="19"/>
      <c r="C34" s="20"/>
      <c r="D34" s="19"/>
      <c r="E34" s="19"/>
      <c r="F34" s="19"/>
    </row>
    <row r="35" spans="1:6" ht="13.5" thickBot="1" x14ac:dyDescent="0.25">
      <c r="A35" s="18"/>
      <c r="B35" s="19"/>
      <c r="C35" s="20"/>
      <c r="D35" s="19"/>
      <c r="E35" s="19"/>
      <c r="F35" s="19"/>
    </row>
    <row r="36" spans="1:6" ht="15" x14ac:dyDescent="0.2">
      <c r="A36" s="11" t="s">
        <v>63</v>
      </c>
      <c r="B36" s="22">
        <f>SUM(B11:B34)</f>
        <v>476685.6</v>
      </c>
      <c r="C36" s="22"/>
      <c r="D36" s="22">
        <f>SUM(D11:D34)</f>
        <v>467817.4</v>
      </c>
      <c r="E36" s="22">
        <f>SUM(E11:E34)</f>
        <v>417714</v>
      </c>
      <c r="F36" s="22">
        <f>SUM(F11:F34)</f>
        <v>427383.2030000001</v>
      </c>
    </row>
    <row r="37" spans="1:6" s="14" customFormat="1" ht="20.100000000000001" customHeight="1" x14ac:dyDescent="0.2">
      <c r="A37" s="11"/>
      <c r="B37" s="16"/>
      <c r="C37" s="23"/>
      <c r="D37" s="16"/>
      <c r="E37" s="16"/>
      <c r="F37" s="16"/>
    </row>
    <row r="38" spans="1:6" ht="13.5" thickBot="1" x14ac:dyDescent="0.25">
      <c r="A38" s="24" t="s">
        <v>64</v>
      </c>
      <c r="B38" s="28">
        <f>+B8-B36</f>
        <v>60170.400000000023</v>
      </c>
      <c r="C38" s="23"/>
      <c r="D38" s="28">
        <f>+D8-D36</f>
        <v>133827</v>
      </c>
      <c r="E38" s="28">
        <f>+E8-E36</f>
        <v>187252</v>
      </c>
      <c r="F38" s="28">
        <f>+F8-F36</f>
        <v>235719.7969999999</v>
      </c>
    </row>
    <row r="39" spans="1:6" ht="13.5" thickTop="1" x14ac:dyDescent="0.2">
      <c r="A39" s="27" t="s">
        <v>65</v>
      </c>
      <c r="C39" s="25"/>
    </row>
    <row r="40" spans="1:6" x14ac:dyDescent="0.2">
      <c r="C40" s="25"/>
    </row>
    <row r="41" spans="1:6" x14ac:dyDescent="0.2">
      <c r="C41" s="25"/>
    </row>
    <row r="42" spans="1:6" x14ac:dyDescent="0.2">
      <c r="C42" s="25"/>
    </row>
    <row r="43" spans="1:6" x14ac:dyDescent="0.2">
      <c r="C43" s="25" t="s">
        <v>40</v>
      </c>
    </row>
  </sheetData>
  <printOptions horizontalCentered="1" gridLines="1"/>
  <pageMargins left="0" right="0" top="0.59055118110236227" bottom="0.23622047244094491" header="0.31496062992125984" footer="0.51181102362204722"/>
  <pageSetup scale="83" orientation="landscape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3F271-8EAF-41F7-9102-F4112B1738BC}">
  <sheetPr>
    <pageSetUpPr fitToPage="1"/>
  </sheetPr>
  <dimension ref="A1:I43"/>
  <sheetViews>
    <sheetView zoomScaleNormal="100" workbookViewId="0">
      <pane xSplit="1" ySplit="1" topLeftCell="B3" activePane="bottomRight" state="frozen"/>
      <selection pane="topRight" activeCell="C20" sqref="C20"/>
      <selection pane="bottomLeft" activeCell="C20" sqref="C20"/>
      <selection pane="bottomRight" activeCell="L17" sqref="L17"/>
    </sheetView>
  </sheetViews>
  <sheetFormatPr defaultColWidth="8.85546875" defaultRowHeight="12.75" x14ac:dyDescent="0.2"/>
  <cols>
    <col min="1" max="1" width="54.7109375" style="4" customWidth="1"/>
    <col min="2" max="2" width="15.85546875" style="4" customWidth="1"/>
    <col min="3" max="3" width="40.28515625" style="4" customWidth="1"/>
    <col min="4" max="6" width="16.7109375" style="4" bestFit="1" customWidth="1"/>
    <col min="7" max="16384" width="8.85546875" style="4"/>
  </cols>
  <sheetData>
    <row r="1" spans="1:6" ht="60" customHeight="1" thickBot="1" x14ac:dyDescent="0.3">
      <c r="A1" s="1" t="s">
        <v>11</v>
      </c>
      <c r="B1" s="2" t="s">
        <v>12</v>
      </c>
      <c r="C1" s="3"/>
      <c r="D1" s="2" t="s">
        <v>13</v>
      </c>
      <c r="E1" s="2" t="s">
        <v>14</v>
      </c>
      <c r="F1" s="2" t="s">
        <v>15</v>
      </c>
    </row>
    <row r="2" spans="1:6" x14ac:dyDescent="0.2">
      <c r="A2" s="5"/>
      <c r="B2" s="6"/>
      <c r="C2" s="7" t="s">
        <v>16</v>
      </c>
      <c r="D2" s="6"/>
      <c r="E2" s="6"/>
      <c r="F2" s="6"/>
    </row>
    <row r="3" spans="1:6" x14ac:dyDescent="0.2">
      <c r="A3" s="8"/>
      <c r="B3" s="9"/>
      <c r="C3" s="10"/>
      <c r="D3" s="9"/>
      <c r="E3" s="9"/>
      <c r="F3" s="9"/>
    </row>
    <row r="4" spans="1:6" x14ac:dyDescent="0.2">
      <c r="A4" s="8" t="s">
        <v>17</v>
      </c>
      <c r="B4" s="9">
        <v>495915</v>
      </c>
      <c r="C4" s="10" t="s">
        <v>70</v>
      </c>
      <c r="D4" s="9">
        <v>500874</v>
      </c>
      <c r="E4" s="9">
        <v>505883</v>
      </c>
      <c r="F4" s="9">
        <v>510942</v>
      </c>
    </row>
    <row r="5" spans="1:6" ht="38.25" x14ac:dyDescent="0.2">
      <c r="A5" s="8" t="s">
        <v>71</v>
      </c>
      <c r="B5" s="9">
        <v>75000</v>
      </c>
      <c r="C5" s="26" t="s">
        <v>20</v>
      </c>
      <c r="D5" s="9">
        <v>75000</v>
      </c>
      <c r="E5" s="9"/>
      <c r="F5" s="9"/>
    </row>
    <row r="6" spans="1:6" x14ac:dyDescent="0.2">
      <c r="A6" s="8" t="s">
        <v>21</v>
      </c>
      <c r="B6" s="9"/>
      <c r="C6" s="10"/>
      <c r="D6" s="9"/>
      <c r="E6" s="9"/>
      <c r="F6" s="9"/>
    </row>
    <row r="7" spans="1:6" x14ac:dyDescent="0.2">
      <c r="A7" s="8" t="s">
        <v>22</v>
      </c>
      <c r="B7" s="9"/>
      <c r="C7" s="10"/>
      <c r="D7" s="9">
        <f>B38</f>
        <v>57323.5</v>
      </c>
      <c r="E7" s="9">
        <f>D38</f>
        <v>145460.09999999998</v>
      </c>
      <c r="F7" s="9">
        <f>E38</f>
        <v>210680.3</v>
      </c>
    </row>
    <row r="8" spans="1:6" s="14" customFormat="1" ht="16.5" customHeight="1" thickBot="1" x14ac:dyDescent="0.3">
      <c r="A8" s="11" t="s">
        <v>23</v>
      </c>
      <c r="B8" s="12">
        <f>SUM(B3:B7)</f>
        <v>570915</v>
      </c>
      <c r="C8" s="13"/>
      <c r="D8" s="12">
        <f>SUM(D3:D7)</f>
        <v>633197.5</v>
      </c>
      <c r="E8" s="12">
        <f t="shared" ref="E8:F8" si="0">SUM(E3:E7)</f>
        <v>651343.1</v>
      </c>
      <c r="F8" s="12">
        <f t="shared" si="0"/>
        <v>721622.3</v>
      </c>
    </row>
    <row r="9" spans="1:6" ht="13.5" thickTop="1" x14ac:dyDescent="0.2">
      <c r="A9" s="15" t="s">
        <v>24</v>
      </c>
      <c r="B9" s="16"/>
      <c r="C9" s="10"/>
      <c r="D9" s="16"/>
      <c r="E9" s="16"/>
      <c r="F9" s="16"/>
    </row>
    <row r="10" spans="1:6" x14ac:dyDescent="0.2">
      <c r="A10" s="17"/>
      <c r="B10" s="16"/>
      <c r="C10" s="10"/>
      <c r="D10" s="16"/>
      <c r="E10" s="16"/>
      <c r="F10" s="16"/>
    </row>
    <row r="11" spans="1:6" ht="25.5" x14ac:dyDescent="0.2">
      <c r="A11" s="18" t="s">
        <v>25</v>
      </c>
      <c r="B11" s="19">
        <v>7500</v>
      </c>
      <c r="C11" s="20" t="s">
        <v>67</v>
      </c>
      <c r="D11" s="19">
        <v>7500</v>
      </c>
      <c r="E11" s="19">
        <v>7500</v>
      </c>
      <c r="F11" s="19">
        <v>7500</v>
      </c>
    </row>
    <row r="12" spans="1:6" x14ac:dyDescent="0.2">
      <c r="A12" s="18" t="s">
        <v>27</v>
      </c>
      <c r="B12" s="19">
        <v>130000</v>
      </c>
      <c r="C12" s="20" t="s">
        <v>68</v>
      </c>
      <c r="D12" s="19">
        <f>SUM(B12*1.03)</f>
        <v>133900</v>
      </c>
      <c r="E12" s="19">
        <f>D12*1.03</f>
        <v>137917</v>
      </c>
      <c r="F12" s="19">
        <f>E12*1.03</f>
        <v>142054.51</v>
      </c>
    </row>
    <row r="13" spans="1:6" x14ac:dyDescent="0.2">
      <c r="A13" s="18" t="s">
        <v>29</v>
      </c>
      <c r="B13" s="21">
        <v>25000</v>
      </c>
      <c r="C13" s="20" t="s">
        <v>32</v>
      </c>
      <c r="D13" s="19">
        <f t="shared" ref="D13:D17" si="1">SUM(B13*1.03)</f>
        <v>25750</v>
      </c>
      <c r="E13" s="19">
        <f t="shared" ref="E13:F17" si="2">D13*1.03</f>
        <v>26522.5</v>
      </c>
      <c r="F13" s="19">
        <f t="shared" si="2"/>
        <v>27318.174999999999</v>
      </c>
    </row>
    <row r="14" spans="1:6" x14ac:dyDescent="0.2">
      <c r="A14" s="18" t="s">
        <v>31</v>
      </c>
      <c r="B14" s="19">
        <v>75000</v>
      </c>
      <c r="C14" s="20" t="s">
        <v>72</v>
      </c>
      <c r="D14" s="19">
        <f t="shared" si="1"/>
        <v>77250</v>
      </c>
      <c r="E14" s="19">
        <f t="shared" si="2"/>
        <v>79567.5</v>
      </c>
      <c r="F14" s="19">
        <f t="shared" si="2"/>
        <v>81954.525000000009</v>
      </c>
    </row>
    <row r="15" spans="1:6" x14ac:dyDescent="0.2">
      <c r="A15" s="18" t="s">
        <v>33</v>
      </c>
      <c r="B15" s="19">
        <v>45000</v>
      </c>
      <c r="C15" s="20" t="s">
        <v>28</v>
      </c>
      <c r="D15" s="19">
        <f t="shared" si="1"/>
        <v>46350</v>
      </c>
      <c r="E15" s="19">
        <f t="shared" si="2"/>
        <v>47740.5</v>
      </c>
      <c r="F15" s="19">
        <f t="shared" si="2"/>
        <v>49172.715000000004</v>
      </c>
    </row>
    <row r="16" spans="1:6" x14ac:dyDescent="0.2">
      <c r="A16" s="18" t="s">
        <v>34</v>
      </c>
      <c r="B16" s="19">
        <v>15000</v>
      </c>
      <c r="C16" s="20"/>
      <c r="D16" s="19">
        <f t="shared" si="1"/>
        <v>15450</v>
      </c>
      <c r="E16" s="19">
        <f t="shared" si="2"/>
        <v>15913.5</v>
      </c>
      <c r="F16" s="19">
        <f t="shared" si="2"/>
        <v>16390.904999999999</v>
      </c>
    </row>
    <row r="17" spans="1:9" x14ac:dyDescent="0.2">
      <c r="A17" s="18" t="s">
        <v>35</v>
      </c>
      <c r="B17" s="19">
        <v>15000</v>
      </c>
      <c r="C17" s="20"/>
      <c r="D17" s="19">
        <f t="shared" si="1"/>
        <v>15450</v>
      </c>
      <c r="E17" s="19">
        <f t="shared" si="2"/>
        <v>15913.5</v>
      </c>
      <c r="F17" s="19">
        <f t="shared" si="2"/>
        <v>16390.904999999999</v>
      </c>
    </row>
    <row r="18" spans="1:9" ht="25.5" x14ac:dyDescent="0.2">
      <c r="A18" s="18" t="s">
        <v>36</v>
      </c>
      <c r="B18" s="19">
        <v>10500</v>
      </c>
      <c r="C18" s="20" t="s">
        <v>37</v>
      </c>
      <c r="D18" s="19">
        <v>3500</v>
      </c>
      <c r="E18" s="19">
        <v>3500</v>
      </c>
      <c r="F18" s="19">
        <v>3500</v>
      </c>
    </row>
    <row r="19" spans="1:9" ht="38.25" x14ac:dyDescent="0.2">
      <c r="A19" s="18" t="s">
        <v>38</v>
      </c>
      <c r="B19" s="19">
        <f>SUM(B4+B5)*0.1</f>
        <v>57091.5</v>
      </c>
      <c r="C19" s="20" t="s">
        <v>39</v>
      </c>
      <c r="D19" s="19">
        <f>SUM(D4+D5)*0.1</f>
        <v>57587.4</v>
      </c>
      <c r="E19" s="19">
        <f t="shared" ref="E19:F19" si="3">SUM(E4+E5)*0.1</f>
        <v>50588.3</v>
      </c>
      <c r="F19" s="19">
        <f t="shared" si="3"/>
        <v>51094.200000000004</v>
      </c>
      <c r="I19" s="4" t="s">
        <v>40</v>
      </c>
    </row>
    <row r="20" spans="1:9" ht="25.5" x14ac:dyDescent="0.2">
      <c r="A20" s="18" t="s">
        <v>41</v>
      </c>
      <c r="B20" s="19">
        <v>15000</v>
      </c>
      <c r="C20" s="20" t="s">
        <v>42</v>
      </c>
      <c r="D20" s="19">
        <v>7500</v>
      </c>
      <c r="E20" s="19">
        <v>5000</v>
      </c>
      <c r="F20" s="19">
        <v>5000</v>
      </c>
    </row>
    <row r="21" spans="1:9" x14ac:dyDescent="0.2">
      <c r="A21" s="18" t="s">
        <v>43</v>
      </c>
      <c r="B21" s="19">
        <v>15000</v>
      </c>
      <c r="C21" s="20" t="s">
        <v>44</v>
      </c>
      <c r="D21" s="19">
        <v>5000</v>
      </c>
      <c r="E21" s="19">
        <v>2500</v>
      </c>
      <c r="F21" s="19">
        <v>2500</v>
      </c>
    </row>
    <row r="22" spans="1:9" ht="25.5" x14ac:dyDescent="0.2">
      <c r="A22" s="18" t="s">
        <v>45</v>
      </c>
      <c r="B22" s="19">
        <v>20000</v>
      </c>
      <c r="C22" s="20" t="s">
        <v>46</v>
      </c>
      <c r="D22" s="19">
        <v>12000</v>
      </c>
      <c r="E22" s="19"/>
      <c r="F22" s="19"/>
    </row>
    <row r="23" spans="1:9" x14ac:dyDescent="0.2">
      <c r="A23" s="18" t="s">
        <v>47</v>
      </c>
      <c r="B23" s="19">
        <v>30000</v>
      </c>
      <c r="C23" s="20"/>
      <c r="D23" s="19">
        <v>30000</v>
      </c>
      <c r="E23" s="19">
        <v>10000</v>
      </c>
      <c r="F23" s="19">
        <v>10000</v>
      </c>
    </row>
    <row r="24" spans="1:9" x14ac:dyDescent="0.2">
      <c r="A24" s="18" t="s">
        <v>48</v>
      </c>
      <c r="B24" s="19">
        <v>0</v>
      </c>
      <c r="C24" s="20"/>
      <c r="D24" s="19">
        <v>5000</v>
      </c>
      <c r="E24" s="19">
        <v>5000</v>
      </c>
      <c r="F24" s="19">
        <v>5000</v>
      </c>
    </row>
    <row r="25" spans="1:9" x14ac:dyDescent="0.2">
      <c r="A25" s="18" t="s">
        <v>49</v>
      </c>
      <c r="B25" s="19">
        <v>2500</v>
      </c>
      <c r="C25" s="20"/>
      <c r="D25" s="19">
        <v>2500</v>
      </c>
      <c r="E25" s="19">
        <v>2500</v>
      </c>
      <c r="F25" s="19">
        <v>2500</v>
      </c>
    </row>
    <row r="26" spans="1:9" ht="25.5" x14ac:dyDescent="0.2">
      <c r="A26" s="18" t="s">
        <v>50</v>
      </c>
      <c r="B26" s="19">
        <v>10000</v>
      </c>
      <c r="C26" s="20" t="s">
        <v>51</v>
      </c>
      <c r="D26" s="19">
        <v>10000</v>
      </c>
      <c r="E26" s="19">
        <v>10000</v>
      </c>
      <c r="F26" s="19">
        <v>10000</v>
      </c>
    </row>
    <row r="27" spans="1:9" x14ac:dyDescent="0.2">
      <c r="A27" s="18" t="s">
        <v>52</v>
      </c>
      <c r="B27" s="19">
        <v>3500</v>
      </c>
      <c r="C27" s="20" t="s">
        <v>53</v>
      </c>
      <c r="D27" s="19">
        <v>3500</v>
      </c>
      <c r="E27" s="19">
        <v>3500</v>
      </c>
      <c r="F27" s="19">
        <v>3500</v>
      </c>
    </row>
    <row r="28" spans="1:9" x14ac:dyDescent="0.2">
      <c r="A28" s="18" t="s">
        <v>54</v>
      </c>
      <c r="B28" s="19">
        <v>3000</v>
      </c>
      <c r="C28" s="20"/>
      <c r="D28" s="19">
        <v>2500</v>
      </c>
      <c r="E28" s="19">
        <v>2500</v>
      </c>
      <c r="F28" s="19">
        <v>2500</v>
      </c>
    </row>
    <row r="29" spans="1:9" x14ac:dyDescent="0.2">
      <c r="A29" s="18" t="s">
        <v>55</v>
      </c>
      <c r="B29" s="19">
        <v>4500</v>
      </c>
      <c r="C29" s="20"/>
      <c r="D29" s="19">
        <v>4500</v>
      </c>
      <c r="E29" s="19">
        <v>4500</v>
      </c>
      <c r="F29" s="19">
        <v>4500</v>
      </c>
    </row>
    <row r="30" spans="1:9" x14ac:dyDescent="0.2">
      <c r="A30" s="18" t="s">
        <v>56</v>
      </c>
      <c r="B30" s="19">
        <v>15000</v>
      </c>
      <c r="C30" s="20" t="s">
        <v>57</v>
      </c>
      <c r="D30" s="19">
        <v>15000</v>
      </c>
      <c r="E30" s="19">
        <v>10000</v>
      </c>
      <c r="F30" s="19">
        <v>10000</v>
      </c>
    </row>
    <row r="31" spans="1:9" ht="25.5" x14ac:dyDescent="0.2">
      <c r="A31" s="18" t="s">
        <v>58</v>
      </c>
      <c r="B31" s="19">
        <v>15000</v>
      </c>
      <c r="C31" s="20" t="s">
        <v>59</v>
      </c>
      <c r="D31" s="19">
        <v>7500</v>
      </c>
      <c r="E31" s="19"/>
      <c r="F31" s="19"/>
    </row>
    <row r="32" spans="1:9" x14ac:dyDescent="0.2">
      <c r="A32" s="18" t="s">
        <v>60</v>
      </c>
      <c r="B32" s="19"/>
      <c r="C32" s="20"/>
      <c r="D32" s="19"/>
      <c r="E32" s="19"/>
      <c r="F32" s="19"/>
    </row>
    <row r="33" spans="1:6" x14ac:dyDescent="0.2">
      <c r="A33" s="18" t="s">
        <v>61</v>
      </c>
      <c r="B33" s="19"/>
      <c r="C33" s="20"/>
      <c r="D33" s="19"/>
      <c r="E33" s="19"/>
      <c r="F33" s="19"/>
    </row>
    <row r="34" spans="1:6" x14ac:dyDescent="0.2">
      <c r="A34" s="18" t="s">
        <v>62</v>
      </c>
      <c r="B34" s="19"/>
      <c r="C34" s="20"/>
      <c r="D34" s="19"/>
      <c r="E34" s="19"/>
      <c r="F34" s="19"/>
    </row>
    <row r="35" spans="1:6" ht="13.5" thickBot="1" x14ac:dyDescent="0.25">
      <c r="A35" s="18"/>
      <c r="B35" s="19"/>
      <c r="C35" s="20"/>
      <c r="D35" s="19"/>
      <c r="E35" s="19"/>
      <c r="F35" s="19"/>
    </row>
    <row r="36" spans="1:6" ht="15" x14ac:dyDescent="0.2">
      <c r="A36" s="11" t="s">
        <v>63</v>
      </c>
      <c r="B36" s="22">
        <f>SUM(B11:B34)</f>
        <v>513591.5</v>
      </c>
      <c r="C36" s="22"/>
      <c r="D36" s="22">
        <f>SUM(D11:D34)</f>
        <v>487737.4</v>
      </c>
      <c r="E36" s="22">
        <f>SUM(E11:E34)</f>
        <v>440662.8</v>
      </c>
      <c r="F36" s="22">
        <f>SUM(F11:F34)</f>
        <v>450875.93500000011</v>
      </c>
    </row>
    <row r="37" spans="1:6" s="14" customFormat="1" ht="20.100000000000001" customHeight="1" x14ac:dyDescent="0.2">
      <c r="A37" s="11"/>
      <c r="B37" s="16"/>
      <c r="C37" s="23"/>
      <c r="D37" s="16"/>
      <c r="E37" s="16"/>
      <c r="F37" s="16"/>
    </row>
    <row r="38" spans="1:6" ht="13.5" thickBot="1" x14ac:dyDescent="0.25">
      <c r="A38" s="24" t="s">
        <v>64</v>
      </c>
      <c r="B38" s="28">
        <f>+B8-B36</f>
        <v>57323.5</v>
      </c>
      <c r="C38" s="23"/>
      <c r="D38" s="28">
        <f>+D8-D36</f>
        <v>145460.09999999998</v>
      </c>
      <c r="E38" s="28">
        <f>+E8-E36</f>
        <v>210680.3</v>
      </c>
      <c r="F38" s="28">
        <f>+F8-F36</f>
        <v>270746.36499999993</v>
      </c>
    </row>
    <row r="39" spans="1:6" ht="13.5" thickTop="1" x14ac:dyDescent="0.2">
      <c r="A39" s="27" t="s">
        <v>65</v>
      </c>
      <c r="C39" s="25"/>
    </row>
    <row r="40" spans="1:6" x14ac:dyDescent="0.2">
      <c r="C40" s="25"/>
    </row>
    <row r="41" spans="1:6" x14ac:dyDescent="0.2">
      <c r="C41" s="25"/>
    </row>
    <row r="42" spans="1:6" x14ac:dyDescent="0.2">
      <c r="C42" s="25"/>
    </row>
    <row r="43" spans="1:6" x14ac:dyDescent="0.2">
      <c r="C43" s="25" t="s">
        <v>40</v>
      </c>
    </row>
  </sheetData>
  <printOptions horizontalCentered="1" gridLines="1"/>
  <pageMargins left="0" right="0" top="0.59055118110236227" bottom="0.23622047244094491" header="0.31496062992125984" footer="0.51181102362204722"/>
  <pageSetup scale="83" orientation="landscape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Category Funding 2018-2023</vt:lpstr>
      <vt:lpstr>Sample Budget-Category 1</vt:lpstr>
      <vt:lpstr>Sample Budget-Category 2</vt:lpstr>
      <vt:lpstr>Sample Budget - Category 3</vt:lpstr>
      <vt:lpstr>Sample Budget - Category 4</vt:lpstr>
      <vt:lpstr>'Sample Budget - Category 3'!Print_Area</vt:lpstr>
      <vt:lpstr>'Sample Budget - Category 4'!Print_Area</vt:lpstr>
      <vt:lpstr>'Sample Budget-Category 1'!Print_Area</vt:lpstr>
      <vt:lpstr>'Sample Budget-Category 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Gfellner</dc:creator>
  <cp:keywords/>
  <dc:description/>
  <cp:lastModifiedBy>Leana Farlam</cp:lastModifiedBy>
  <cp:revision/>
  <dcterms:created xsi:type="dcterms:W3CDTF">2013-02-13T00:35:54Z</dcterms:created>
  <dcterms:modified xsi:type="dcterms:W3CDTF">2022-08-22T13:16:17Z</dcterms:modified>
  <cp:category/>
  <cp:contentStatus/>
</cp:coreProperties>
</file>